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14regn\Skemaer\2024\"/>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J114" i="8" l="1"/>
  <c r="P114" i="8" s="1"/>
  <c r="B27" i="7" l="1"/>
  <c r="B18" i="9"/>
  <c r="B63" i="7" l="1"/>
  <c r="B11" i="7"/>
  <c r="B47" i="12" l="1"/>
  <c r="B27" i="12"/>
  <c r="B24" i="12"/>
  <c r="B98" i="7"/>
  <c r="K111" i="8" l="1"/>
  <c r="K93"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74" i="12" l="1"/>
  <c r="B173" i="12"/>
  <c r="B135" i="12"/>
  <c r="B134" i="12"/>
  <c r="B133" i="12"/>
  <c r="B101" i="12"/>
  <c r="B100" i="12"/>
  <c r="B69" i="12"/>
  <c r="B70" i="12"/>
  <c r="B71" i="12"/>
  <c r="B68" i="12"/>
  <c r="B23" i="12"/>
  <c r="B4" i="12"/>
  <c r="B5" i="12"/>
  <c r="B7" i="12"/>
  <c r="B8" i="12"/>
  <c r="B11" i="12"/>
  <c r="B12" i="12"/>
  <c r="B14" i="12"/>
  <c r="B2"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9" i="8"/>
  <c r="B2" i="9"/>
  <c r="B3" i="7"/>
  <c r="A1" i="7"/>
  <c r="A1" i="9"/>
  <c r="G114" i="8" l="1"/>
  <c r="H114" i="8" s="1"/>
  <c r="K114" i="8"/>
  <c r="K85" i="8"/>
  <c r="K12" i="8"/>
  <c r="K108" i="8"/>
  <c r="K99" i="8"/>
  <c r="K89" i="8"/>
  <c r="K102" i="8"/>
  <c r="K92"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6" i="8"/>
  <c r="K4" i="8"/>
  <c r="K7" i="8"/>
  <c r="K8" i="8"/>
  <c r="F118" i="8"/>
  <c r="E118" i="8"/>
  <c r="F117" i="8"/>
  <c r="E117" i="8"/>
  <c r="F116" i="8"/>
  <c r="G116" i="8" s="1"/>
  <c r="E116" i="8"/>
  <c r="J116" i="8" s="1"/>
  <c r="F115" i="8"/>
  <c r="E115" i="8"/>
  <c r="F113" i="8"/>
  <c r="E113" i="8"/>
  <c r="J113" i="8" s="1"/>
  <c r="P113" i="8" s="1"/>
  <c r="F112" i="8"/>
  <c r="E112" i="8"/>
  <c r="F111" i="8"/>
  <c r="G111" i="8" s="1"/>
  <c r="E111" i="8"/>
  <c r="F110" i="8"/>
  <c r="E110" i="8"/>
  <c r="F109" i="8"/>
  <c r="E109" i="8"/>
  <c r="F108" i="8"/>
  <c r="G108" i="8" s="1"/>
  <c r="E108" i="8"/>
  <c r="F107" i="8"/>
  <c r="E107" i="8"/>
  <c r="J107" i="8" s="1"/>
  <c r="P107" i="8" s="1"/>
  <c r="F106" i="8"/>
  <c r="E106" i="8"/>
  <c r="F105" i="8"/>
  <c r="E105" i="8"/>
  <c r="J105" i="8" s="1"/>
  <c r="P105" i="8" s="1"/>
  <c r="F104" i="8"/>
  <c r="E104" i="8"/>
  <c r="F103" i="8"/>
  <c r="E103" i="8"/>
  <c r="J103" i="8" s="1"/>
  <c r="P103" i="8" s="1"/>
  <c r="F102" i="8"/>
  <c r="G102" i="8" s="1"/>
  <c r="E102" i="8"/>
  <c r="F101" i="8"/>
  <c r="E101" i="8"/>
  <c r="F100" i="8"/>
  <c r="E100" i="8"/>
  <c r="G99" i="8"/>
  <c r="E99" i="8"/>
  <c r="J99" i="8" s="1"/>
  <c r="F98" i="8"/>
  <c r="E98" i="8"/>
  <c r="F97" i="8"/>
  <c r="E97" i="8"/>
  <c r="J97" i="8" s="1"/>
  <c r="P97" i="8" s="1"/>
  <c r="F96" i="8"/>
  <c r="E96" i="8"/>
  <c r="F95" i="8"/>
  <c r="E95" i="8"/>
  <c r="J95" i="8" s="1"/>
  <c r="P95" i="8" s="1"/>
  <c r="F94" i="8"/>
  <c r="E94" i="8"/>
  <c r="F93" i="8"/>
  <c r="G93" i="8" s="1"/>
  <c r="E93" i="8"/>
  <c r="F92" i="8"/>
  <c r="G92" i="8" s="1"/>
  <c r="E92" i="8"/>
  <c r="F91" i="8"/>
  <c r="E91" i="8"/>
  <c r="J91" i="8" s="1"/>
  <c r="P91" i="8" s="1"/>
  <c r="F90" i="8"/>
  <c r="E90" i="8"/>
  <c r="F89" i="8"/>
  <c r="G89" i="8" s="1"/>
  <c r="E89" i="8"/>
  <c r="F88" i="8"/>
  <c r="E88" i="8"/>
  <c r="F87" i="8"/>
  <c r="E87" i="8"/>
  <c r="J87" i="8" s="1"/>
  <c r="F86" i="8"/>
  <c r="E86" i="8"/>
  <c r="F85" i="8"/>
  <c r="G85" i="8" s="1"/>
  <c r="E85" i="8"/>
  <c r="J85" i="8" s="1"/>
  <c r="F84" i="8"/>
  <c r="G84" i="8" s="1"/>
  <c r="E84" i="8"/>
  <c r="F83" i="8"/>
  <c r="G83" i="8" s="1"/>
  <c r="E83" i="8"/>
  <c r="J83" i="8" s="1"/>
  <c r="F82" i="8"/>
  <c r="G82" i="8" s="1"/>
  <c r="E82" i="8"/>
  <c r="F81" i="8"/>
  <c r="G81" i="8" s="1"/>
  <c r="E81" i="8"/>
  <c r="J81" i="8" s="1"/>
  <c r="F80" i="8"/>
  <c r="G80" i="8" s="1"/>
  <c r="E80" i="8"/>
  <c r="F79" i="8"/>
  <c r="G79" i="8" s="1"/>
  <c r="E79" i="8"/>
  <c r="J79" i="8" s="1"/>
  <c r="F78" i="8"/>
  <c r="G78" i="8" s="1"/>
  <c r="E78" i="8"/>
  <c r="F77" i="8"/>
  <c r="G77" i="8" s="1"/>
  <c r="E77" i="8"/>
  <c r="J77" i="8" s="1"/>
  <c r="F76" i="8"/>
  <c r="G76" i="8" s="1"/>
  <c r="E76" i="8"/>
  <c r="F75" i="8"/>
  <c r="G75" i="8" s="1"/>
  <c r="E75" i="8"/>
  <c r="J75" i="8" s="1"/>
  <c r="H74" i="8"/>
  <c r="F74" i="8"/>
  <c r="G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J67" i="8" s="1"/>
  <c r="H66" i="8"/>
  <c r="F66" i="8"/>
  <c r="G66" i="8" s="1"/>
  <c r="E66" i="8"/>
  <c r="J66" i="8" s="1"/>
  <c r="F65" i="8"/>
  <c r="G65" i="8" s="1"/>
  <c r="H65" i="8" s="1"/>
  <c r="E65" i="8"/>
  <c r="F64" i="8"/>
  <c r="G64" i="8" s="1"/>
  <c r="H64" i="8" s="1"/>
  <c r="E64" i="8"/>
  <c r="F63" i="8"/>
  <c r="G63" i="8" s="1"/>
  <c r="E63" i="8"/>
  <c r="F62" i="8"/>
  <c r="G62" i="8" s="1"/>
  <c r="H62" i="8" s="1"/>
  <c r="E62" i="8"/>
  <c r="J62" i="8" s="1"/>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G50" i="8"/>
  <c r="F50" i="8"/>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J43" i="8" s="1"/>
  <c r="G42" i="8"/>
  <c r="H42" i="8" s="1"/>
  <c r="F42" i="8"/>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G34" i="8"/>
  <c r="F34" i="8"/>
  <c r="E34" i="8"/>
  <c r="J34" i="8" s="1"/>
  <c r="F33" i="8"/>
  <c r="G33" i="8" s="1"/>
  <c r="E33" i="8"/>
  <c r="F32" i="8"/>
  <c r="G32" i="8" s="1"/>
  <c r="E32" i="8"/>
  <c r="F31" i="8"/>
  <c r="G31" i="8" s="1"/>
  <c r="E31" i="8"/>
  <c r="F30" i="8"/>
  <c r="G30" i="8" s="1"/>
  <c r="E30" i="8"/>
  <c r="J30" i="8" s="1"/>
  <c r="F29" i="8"/>
  <c r="G29" i="8" s="1"/>
  <c r="E29" i="8"/>
  <c r="F28" i="8"/>
  <c r="G28" i="8" s="1"/>
  <c r="H28" i="8" s="1"/>
  <c r="E28" i="8"/>
  <c r="F27" i="8"/>
  <c r="G27" i="8" s="1"/>
  <c r="H27" i="8" s="1"/>
  <c r="E27" i="8"/>
  <c r="J27" i="8" s="1"/>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G18" i="8"/>
  <c r="H18" i="8" s="1"/>
  <c r="F18" i="8"/>
  <c r="E18" i="8"/>
  <c r="J18" i="8" s="1"/>
  <c r="F17" i="8"/>
  <c r="G17" i="8" s="1"/>
  <c r="E17" i="8"/>
  <c r="F16" i="8"/>
  <c r="G16" i="8" s="1"/>
  <c r="H16" i="8" s="1"/>
  <c r="E16" i="8"/>
  <c r="F15" i="8"/>
  <c r="G15" i="8" s="1"/>
  <c r="H15" i="8" s="1"/>
  <c r="E15" i="8"/>
  <c r="F14" i="8"/>
  <c r="G14" i="8" s="1"/>
  <c r="H14" i="8" s="1"/>
  <c r="E14" i="8"/>
  <c r="J14" i="8" s="1"/>
  <c r="F13" i="8"/>
  <c r="G13" i="8" s="1"/>
  <c r="E13" i="8"/>
  <c r="J13" i="8" s="1"/>
  <c r="F12" i="8"/>
  <c r="G12" i="8" s="1"/>
  <c r="E12" i="8"/>
  <c r="J12" i="8" s="1"/>
  <c r="F11" i="8"/>
  <c r="G11" i="8" s="1"/>
  <c r="H11" i="8" s="1"/>
  <c r="E11" i="8"/>
  <c r="J11" i="8" s="1"/>
  <c r="G10" i="8"/>
  <c r="H10" i="8" s="1"/>
  <c r="F10" i="8"/>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3" i="8" l="1"/>
  <c r="J31" i="8"/>
  <c r="J39" i="8"/>
  <c r="J47" i="8"/>
  <c r="J55" i="8"/>
  <c r="J63" i="8"/>
  <c r="J71" i="8"/>
  <c r="H5" i="8"/>
  <c r="L5" i="8" s="1"/>
  <c r="P5" i="8" s="1"/>
  <c r="H13" i="8"/>
  <c r="L13" i="8" s="1"/>
  <c r="P13" i="8" s="1"/>
  <c r="H4" i="8"/>
  <c r="L4" i="8" s="1"/>
  <c r="P4" i="8" s="1"/>
  <c r="H12" i="8"/>
  <c r="L12" i="8" s="1"/>
  <c r="P12" i="8" s="1"/>
  <c r="J8" i="8"/>
  <c r="J9" i="8"/>
  <c r="J10" i="8"/>
  <c r="J16" i="8"/>
  <c r="J17" i="8"/>
  <c r="J21" i="8"/>
  <c r="J25" i="8"/>
  <c r="J29" i="8"/>
  <c r="J33" i="8"/>
  <c r="J37" i="8"/>
  <c r="J41" i="8"/>
  <c r="J45" i="8"/>
  <c r="J49" i="8"/>
  <c r="J53" i="8"/>
  <c r="J57" i="8"/>
  <c r="J61" i="8"/>
  <c r="J65" i="8"/>
  <c r="J69" i="8"/>
  <c r="J73" i="8"/>
  <c r="J90" i="8"/>
  <c r="P90" i="8" s="1"/>
  <c r="J92" i="8"/>
  <c r="J94" i="8"/>
  <c r="P94" i="8" s="1"/>
  <c r="J96" i="8"/>
  <c r="P96" i="8" s="1"/>
  <c r="J98" i="8"/>
  <c r="P98" i="8" s="1"/>
  <c r="J104" i="8"/>
  <c r="P104" i="8" s="1"/>
  <c r="J106" i="8"/>
  <c r="P106" i="8" s="1"/>
  <c r="J108" i="8"/>
  <c r="J112" i="8"/>
  <c r="P112" i="8" s="1"/>
  <c r="J115" i="8"/>
  <c r="P115"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P44" i="8" s="1"/>
  <c r="L46" i="8"/>
  <c r="P46" i="8" s="1"/>
  <c r="L47" i="8"/>
  <c r="L48" i="8"/>
  <c r="P48" i="8" s="1"/>
  <c r="L56" i="8"/>
  <c r="P56" i="8" s="1"/>
  <c r="L57" i="8"/>
  <c r="L58" i="8"/>
  <c r="P58" i="8" s="1"/>
  <c r="L59" i="8"/>
  <c r="P59" i="8" s="1"/>
  <c r="L60" i="8"/>
  <c r="P60" i="8" s="1"/>
  <c r="L61" i="8"/>
  <c r="P61" i="8" s="1"/>
  <c r="L62" i="8"/>
  <c r="P62" i="8" s="1"/>
  <c r="L64" i="8"/>
  <c r="P64" i="8" s="1"/>
  <c r="L66" i="8"/>
  <c r="P66" i="8" s="1"/>
  <c r="L68" i="8"/>
  <c r="P68" i="8" s="1"/>
  <c r="L70" i="8"/>
  <c r="P70" i="8" s="1"/>
  <c r="L72" i="8"/>
  <c r="P72" i="8" s="1"/>
  <c r="L74" i="8"/>
  <c r="P74" i="8" s="1"/>
  <c r="J76" i="8"/>
  <c r="H77" i="8"/>
  <c r="L77" i="8"/>
  <c r="P77" i="8" s="1"/>
  <c r="J80" i="8"/>
  <c r="H81" i="8"/>
  <c r="L81" i="8" s="1"/>
  <c r="P81" i="8" s="1"/>
  <c r="J84" i="8"/>
  <c r="H85" i="8"/>
  <c r="L85" i="8" s="1"/>
  <c r="P85" i="8" s="1"/>
  <c r="P87" i="8"/>
  <c r="J89" i="8"/>
  <c r="H92" i="8"/>
  <c r="L92" i="8" s="1"/>
  <c r="P92" i="8" s="1"/>
  <c r="H99" i="8"/>
  <c r="L99" i="8" s="1"/>
  <c r="P99" i="8" s="1"/>
  <c r="J101" i="8"/>
  <c r="P101" i="8" s="1"/>
  <c r="H108" i="8"/>
  <c r="L108" i="8" s="1"/>
  <c r="J110" i="8"/>
  <c r="P110" i="8" s="1"/>
  <c r="J117" i="8"/>
  <c r="P117" i="8" s="1"/>
  <c r="L18" i="8"/>
  <c r="P18" i="8" s="1"/>
  <c r="L25" i="8"/>
  <c r="L26" i="8"/>
  <c r="P26" i="8" s="1"/>
  <c r="L27" i="8"/>
  <c r="P27" i="8" s="1"/>
  <c r="L28" i="8"/>
  <c r="P28" i="8" s="1"/>
  <c r="L35" i="8"/>
  <c r="P35" i="8" s="1"/>
  <c r="L36" i="8"/>
  <c r="P36" i="8" s="1"/>
  <c r="L37" i="8"/>
  <c r="P37" i="8" s="1"/>
  <c r="L38" i="8"/>
  <c r="P38" i="8" s="1"/>
  <c r="L39" i="8"/>
  <c r="L45" i="8"/>
  <c r="P45" i="8" s="1"/>
  <c r="L49" i="8"/>
  <c r="P49" i="8" s="1"/>
  <c r="L51" i="8"/>
  <c r="P51" i="8" s="1"/>
  <c r="L52" i="8"/>
  <c r="P52" i="8" s="1"/>
  <c r="L53" i="8"/>
  <c r="L54" i="8"/>
  <c r="P54" i="8" s="1"/>
  <c r="L55" i="8"/>
  <c r="P55" i="8" s="1"/>
  <c r="H80" i="8"/>
  <c r="L80" i="8" s="1"/>
  <c r="H89" i="8"/>
  <c r="L89" i="8" s="1"/>
  <c r="H29" i="8"/>
  <c r="L29" i="8" s="1"/>
  <c r="P29" i="8" s="1"/>
  <c r="H30" i="8"/>
  <c r="L30" i="8" s="1"/>
  <c r="P30" i="8" s="1"/>
  <c r="H31" i="8"/>
  <c r="L31" i="8" s="1"/>
  <c r="P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6" i="8"/>
  <c r="P86" i="8" s="1"/>
  <c r="J88" i="8"/>
  <c r="P88" i="8" s="1"/>
  <c r="J93" i="8"/>
  <c r="J100" i="8"/>
  <c r="P100" i="8" s="1"/>
  <c r="J102" i="8"/>
  <c r="J109" i="8"/>
  <c r="P109" i="8" s="1"/>
  <c r="J111" i="8"/>
  <c r="H116" i="8"/>
  <c r="L116" i="8" s="1"/>
  <c r="P116" i="8" s="1"/>
  <c r="J118" i="8"/>
  <c r="P118" i="8" s="1"/>
  <c r="H76" i="8"/>
  <c r="L76" i="8"/>
  <c r="H84" i="8"/>
  <c r="L84" i="8" s="1"/>
  <c r="H78" i="8"/>
  <c r="L78" i="8"/>
  <c r="H82" i="8"/>
  <c r="L82" i="8" s="1"/>
  <c r="H93" i="8"/>
  <c r="L93" i="8" s="1"/>
  <c r="H102" i="8"/>
  <c r="L102" i="8"/>
  <c r="H111" i="8"/>
  <c r="L111" i="8" s="1"/>
  <c r="P53" i="8" l="1"/>
  <c r="P47" i="8"/>
  <c r="P73" i="8"/>
  <c r="P69" i="8"/>
  <c r="P25" i="8"/>
  <c r="P108" i="8"/>
  <c r="P57" i="8"/>
  <c r="P41" i="8"/>
  <c r="P7" i="8"/>
  <c r="P10" i="8"/>
  <c r="P8" i="8"/>
  <c r="P89" i="8"/>
  <c r="P84" i="8"/>
  <c r="P102" i="8"/>
  <c r="P82" i="8"/>
  <c r="P76" i="8"/>
  <c r="P111" i="8"/>
  <c r="P93" i="8"/>
  <c r="P78" i="8"/>
  <c r="P80" i="8"/>
  <c r="B152" i="7" l="1"/>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<sst xmlns="http://schemas.openxmlformats.org/spreadsheetml/2006/main" count="871" uniqueCount="653">
  <si>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</si>
  <si>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</si>
  <si>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</si>
  <si>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</si>
  <si>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</si>
  <si>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</si>
  <si>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</si>
  <si>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</si>
  <si>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</si>
  <si>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</si>
  <si>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</si>
  <si>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</si>
  <si>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</si>
  <si>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</si>
  <si>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</si>
  <si>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</si>
  <si>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</si>
  <si>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</si>
  <si>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</si>
  <si>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</si>
  <si>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</si>
  <si>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</si>
  <si>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</si>
  <si>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</si>
  <si>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</si>
  <si>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</si>
  <si>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</si>
  <si>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</si>
  <si>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</si>
  <si>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</si>
  <si>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</si>
  <si>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</si>
  <si>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</si>
  <si>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</si>
  <si>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</si>
  <si>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</si>
  <si>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</si>
  <si>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</si>
  <si>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</si>
  <si>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</si>
  <si>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</si>
  <si>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</si>
  <si>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</si>
  <si>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</si>
  <si>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</si>
  <si>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</si>
  <si>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</si>
  <si>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</si>
  <si>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</si>
  <si>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</si>
  <si>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</si>
  <si>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</si>
  <si>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</si>
  <si>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</si>
  <si>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</si>
  <si>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</si>
  <si>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Name and surname</t>
  </si>
  <si>
    <t>Phone number</t>
  </si>
  <si>
    <t>E-mail</t>
  </si>
  <si>
    <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</si>
  <si>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</si>
  <si>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</si>
  <si>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</si>
  <si>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</si>
  <si>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</si>
  <si>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</si>
  <si>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</si>
  <si>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Grunde og bygninger</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</si>
  <si>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</si>
  <si>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</si>
  <si>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</si>
  <si>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</si>
  <si>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</si>
  <si>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</si>
  <si>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</si>
  <si>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</si>
  <si>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</si>
  <si>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</si>
  <si>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</si>
  <si>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</si>
  <si>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</si>
  <si>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</si>
  <si>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</si>
  <si>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</si>
  <si>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</si>
  <si>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</si>
  <si>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</si>
  <si>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</si>
  <si>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</si>
  <si>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</si>
  <si>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</si>
  <si>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</si>
  <si>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</si>
  <si>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</si>
  <si>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</si>
  <si>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</si>
  <si>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</si>
  <si>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</si>
  <si>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</si>
  <si>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Plant, machinery and equipment</t>
  </si>
  <si>
    <t>Plant, machinery and equipment, total</t>
  </si>
  <si>
    <t xml:space="preserve">Danmarks Statistik </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</si>
  <si>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</si>
  <si>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</si>
  <si>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</si>
  <si>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</si>
  <si>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</si>
  <si>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</si>
  <si>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</si>
  <si>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</si>
  <si>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</si>
  <si>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</si>
  <si>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</si>
  <si>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</si>
  <si>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</si>
  <si>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</si>
  <si>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</si>
  <si>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</si>
  <si>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</si>
  <si>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</si>
  <si>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</si>
  <si>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</si>
  <si>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</si>
  <si>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</si>
  <si>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</si>
  <si>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</si>
  <si>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</si>
  <si>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</si>
  <si>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</si>
  <si>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</si>
  <si>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</si>
  <si>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</si>
  <si>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</si>
  <si>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</si>
  <si>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</si>
  <si>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</si>
  <si>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</si>
  <si>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</si>
  <si>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</si>
  <si>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</si>
  <si>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</si>
  <si>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</si>
  <si>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</si>
  <si>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</si>
  <si>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</si>
  <si>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</si>
  <si>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</si>
  <si>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</si>
  <si>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</si>
  <si>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</si>
  <si>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</si>
  <si>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</si>
  <si>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</si>
  <si>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</si>
  <si>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</si>
  <si>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</si>
  <si>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</si>
  <si>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</si>
  <si>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</si>
  <si>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</si>
  <si>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</si>
  <si>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</si>
  <si>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</si>
  <si>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</si>
  <si>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</si>
  <si>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</si>
  <si>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</si>
  <si>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</si>
  <si>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</si>
  <si>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</si>
  <si>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</si>
  <si>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</si>
  <si>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</si>
  <si>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</si>
  <si>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</si>
  <si>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</si>
  <si>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</si>
  <si>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</si>
  <si>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</si>
  <si>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</si>
  <si>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</si>
  <si>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</si>
  <si>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</si>
  <si>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</si>
  <si>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</si>
  <si>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</si>
  <si>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</si>
  <si>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</si>
  <si>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</si>
  <si>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</si>
  <si>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</si>
  <si>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</si>
  <si>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</si>
  <si>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</si>
  <si>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</si>
  <si>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</si>
  <si>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</si>
  <si>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</si>
  <si>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</si>
  <si>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</si>
  <si>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</si>
  <si>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</si>
  <si>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</si>
  <si>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</si>
  <si>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</si>
  <si>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</si>
  <si>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</si>
  <si>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</si>
  <si>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</si>
  <si>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</si>
  <si>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</si>
  <si>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</si>
  <si>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</si>
  <si>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</si>
  <si>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</si>
  <si>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</si>
  <si>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</si>
  <si>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</si>
  <si>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</si>
  <si>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</si>
  <si>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</si>
  <si>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</si>
  <si>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</si>
  <si>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</si>
  <si>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</si>
  <si>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</si>
  <si>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</si>
  <si>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</si>
  <si>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</si>
  <si>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</si>
  <si>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</si>
  <si>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</si>
  <si>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</si>
  <si>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</si>
  <si>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</si>
  <si>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</si>
  <si>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</si>
  <si>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</si>
  <si>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</si>
  <si>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</si>
  <si>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</si>
  <si>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</si>
  <si>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</si>
  <si>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</si>
  <si>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</si>
  <si>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</si>
  <si>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</si>
  <si>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</si>
  <si>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</si>
  <si>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</si>
  <si>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</si>
  <si>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</si>
  <si>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</si>
  <si>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</si>
  <si>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</si>
  <si>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</si>
  <si>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</si>
  <si>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</si>
  <si>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</si>
  <si>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</si>
  <si>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</si>
  <si>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</si>
  <si>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</si>
  <si>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</si>
  <si>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</si>
  <si>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</si>
  <si>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</si>
  <si>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</si>
  <si>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</si>
  <si>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TBM (TILBAGEMELDING)</t>
  </si>
  <si>
    <t>&lt;e:RequestForFreeCopyOfStatisticsInReturnForHelp contextRef="c10"&gt;true&lt;/e:RequestForFreeCopyOfStatisticsInReturnForHelp&gt;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</si>
  <si>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</si>
  <si>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</si>
  <si>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</si>
  <si>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</si>
  <si>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</si>
  <si>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</si>
  <si>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</si>
  <si>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</si>
  <si>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</si>
  <si>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</si>
  <si>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</si>
  <si>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</si>
  <si>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</si>
  <si>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</si>
  <si>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</si>
  <si>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</si>
  <si>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</si>
  <si>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</si>
  <si>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</si>
  <si>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</si>
  <si>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</si>
  <si>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</si>
  <si>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</si>
  <si>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</si>
  <si>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</si>
  <si>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</si>
  <si>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</si>
  <si>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</si>
  <si>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</si>
  <si>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</si>
  <si>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</si>
  <si>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</si>
  <si>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</si>
  <si>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</si>
  <si>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</si>
  <si>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 xml:space="preserve"> 1000--&gt;</t>
  </si>
  <si>
    <t>test@test.dk</t>
  </si>
  <si>
    <t>Kopier kolonne P til fx Notesblokken eller Notepad og gem den, så er XBRL-filen dannet</t>
  </si>
  <si>
    <t>Filen bliver afvist, hvis filen ikke er gemt med en UTF-8 kodning</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</si>
  <si>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</si>
  <si>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Figur A</t>
  </si>
  <si>
    <t>Figure A</t>
  </si>
  <si>
    <t>Arbejde udført for egen regning og opført under aktiver som tilgang</t>
  </si>
  <si>
    <t>Tilgang af Erhvervede koncessioner, patenter, licenser, varemærker samt lignende rettigheder til kostpris</t>
  </si>
  <si>
    <t>Tilgang af Immaterialle aktiver under udvikling</t>
  </si>
  <si>
    <t>Tilgang/Køb af ubebyggede grunde</t>
  </si>
  <si>
    <t>Andre omkostninger til social sikring
• Arbejdsgiverens bidrag til ATP, AER, BST ol. og personaleforsikringer i form af syge-arbejdsskade- ulykkes og livsforsikringer mm.</t>
  </si>
  <si>
    <t>Tilbageførte afskrivninger immaterielle anlægsaktiver i alt
(pkt.91+92+93+94)</t>
  </si>
  <si>
    <t>Tilbageførte afskrivninger på grunde og bygninger i alt
(pkt.96+97+98)</t>
  </si>
  <si>
    <t>Tilbageførte afskrivninger på driftsmidler i alt
(pkt. 100+101)</t>
  </si>
  <si>
    <t>Immaterielle anlægsaktiver i alt
(pkt. 62+63+64+65+66)</t>
  </si>
  <si>
    <t>Fast ejendom i alt
(pkt. 68+69+70+71+72)</t>
  </si>
  <si>
    <t>Driftsmidler i alt
(pkt. 74+75)</t>
  </si>
  <si>
    <t>Tilgang i alt
(pkt. 67+73+76+77)</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</si>
  <si>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</si>
  <si>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</si>
  <si>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</si>
  <si>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</si>
  <si>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</si>
  <si>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</si>
  <si>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</si>
  <si>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</si>
  <si>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</si>
  <si>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</si>
  <si>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</si>
  <si>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</si>
  <si>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</si>
  <si>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</si>
  <si>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</si>
  <si>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</si>
  <si>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</si>
  <si>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</si>
  <si>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Dividends to shareholders and similar payments to owners including extraordinary dividends</t>
  </si>
  <si>
    <t>Medtages: 
• Omkostninger for egen regning til materialer, egne lønninger m.v. til forbedring af egne bygninger, maskiner, udvikling af software o.l. 
Medtages ikke: 
• Køb af andres forbedring af virksomhedens bygninger, maskiner, udvikling af software o.l.</t>
  </si>
  <si>
    <t xml:space="preserve">Udfyld indberetningsskemaet i fanen " Regnskabsstatistik"  indberetningsskemaet. Alle de grå felter skal udfyldes for, at indberetningen er korrekt. </t>
  </si>
  <si>
    <t>1. Dan og gem XBRL fil</t>
  </si>
  <si>
    <t>2.1 Virk.dk - Regnskabsstatistik</t>
  </si>
  <si>
    <t>hvorefter der trykkes næste</t>
  </si>
  <si>
    <r>
      <t xml:space="preserve"> </t>
    </r>
    <r>
      <rPr>
        <b/>
        <i/>
        <sz val="11"/>
        <rFont val="Calibri"/>
        <family val="2"/>
      </rPr>
      <t xml:space="preserve">Regnskabsstatistik til Danmarks Statistik </t>
    </r>
  </si>
  <si>
    <t>2.2 Upload XBRL fil</t>
  </si>
  <si>
    <t>2.3 Test XBRL fil og indsend indberetning</t>
  </si>
  <si>
    <t>Du kan nu teste din indberetningsfil, og indsende indberetningen</t>
  </si>
  <si>
    <r>
      <t>HUSK</t>
    </r>
    <r>
      <rPr>
        <sz val="10.5"/>
        <color theme="1"/>
        <rFont val="Georgia"/>
        <family val="1"/>
      </rPr>
      <t xml:space="preserve">! kontroller at </t>
    </r>
    <r>
      <rPr>
        <b/>
        <sz val="10.5"/>
        <color theme="1"/>
        <rFont val="Georgia"/>
        <family val="1"/>
      </rPr>
      <t>det firmanavn og CVR-nummer der indberettes for fremgår af oversigten.</t>
    </r>
  </si>
  <si>
    <t>3. Kvittering</t>
  </si>
  <si>
    <t>Afslutningsvis får du en kvittering</t>
  </si>
  <si>
    <t>2. Start</t>
  </si>
  <si>
    <t>2.3 Test the XBRL file and send the report</t>
  </si>
  <si>
    <t>3. Receipt</t>
  </si>
  <si>
    <t>Under indberetning og myndighed;</t>
  </si>
  <si>
    <t>Læs venligst Start-siden grundigt.</t>
  </si>
  <si>
    <t xml:space="preserve">Arket " Regnskabsstatistik" viser indberetningsskemaet. 
Alle de grå felter skal udfyldes for, at indberetningen er korrekt. </t>
  </si>
  <si>
    <t>Hvis du ikke har tal for en given post, skrives et "0".</t>
  </si>
  <si>
    <t>Årets resultat (+/-)
(pkt. 24-25)</t>
  </si>
  <si>
    <t>FAQ og spørgsmål om REGNSKABSSTATISTIKKEN</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</si>
  <si>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</si>
  <si>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</si>
  <si>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</si>
  <si>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Statistikken er lovpligtig og indsamles på baggrund af Lov om Danmarks Statistik, jfr. lovbekendtgørelse nr. 599 af 22. juni 2000, § 8 og 12</t>
  </si>
  <si>
    <t>Telephone : 39173570</t>
  </si>
  <si>
    <t>Email: Regn@dst.dk</t>
  </si>
  <si>
    <t>Telefon nr. : 39173570</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</si>
  <si>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</si>
  <si>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</si>
  <si>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</si>
  <si>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</si>
  <si>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</si>
  <si>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t xml:space="preserve">Intangible fixed assets </t>
  </si>
  <si>
    <t>Tilgang af ombygning af bygninger til kostpris
Medtages ikke:
• Omkostninger til ombygning af lejede lokaler angives i pkt. 75
• Bemærk, at overførsel fra posten: Aktiver under opførelse ikke er en tilgang</t>
  </si>
  <si>
    <t>Work performed for own account and capitalised as fixed asset</t>
  </si>
  <si>
    <t xml:space="preserve">Arbejde udført for egen regning og opført under aktiver som tilgang
</t>
  </si>
  <si>
    <t>Forbrug af varer (materialer)</t>
  </si>
  <si>
    <t>Find vores hjemmeside</t>
  </si>
  <si>
    <t>Start indberetning med XBRL via ¨INDBERET XBRL¨ knappen</t>
  </si>
  <si>
    <t xml:space="preserve">Renteomkostninger o.l. af finansielle anlægsaktiver og omsætningsaktiver
</t>
  </si>
  <si>
    <t xml:space="preserve">For detailed information about of the individual items </t>
  </si>
  <si>
    <t xml:space="preserve">Excel-arket indeholder følgende faner: </t>
  </si>
  <si>
    <t>Vejledning i XBRl-upload</t>
  </si>
  <si>
    <t>1. How to create and save an XBRL-file</t>
  </si>
  <si>
    <t>Arket "XBRL" viser posterne, som de ser ud, når de er i XBRL-format.</t>
  </si>
  <si>
    <t>Det er muligt at indberette til Danmarks Statistiks lovpligtige Regnskabsstatistik i XBRL-format gennem ”Regnskab Special” på virk.dk.</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</si>
  <si>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</si>
  <si>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</si>
  <si>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XBRL-filen bliver afvist, når jeg forsøger at indberette?</t>
  </si>
  <si>
    <t>true</t>
  </si>
  <si>
    <t xml:space="preserve">Regnskabsstatistik </t>
  </si>
  <si>
    <t>2024-12-31</t>
  </si>
  <si>
    <t>2024-01-01</t>
  </si>
  <si>
    <t>Regnskabsstatistik 2024</t>
  </si>
  <si>
    <t>2025-05-01</t>
  </si>
  <si>
    <t xml:space="preserve">Business account statistics </t>
  </si>
  <si>
    <t>This is a guide for reporting to Business accounts statistcs.</t>
  </si>
  <si>
    <t>Dette er en vejledning til indberetning til Regnskabsstatistikken.</t>
  </si>
  <si>
    <t>Business account statistics</t>
  </si>
  <si>
    <t>If you have no income/cost to report for a given item,  please type a "0" in the cell.</t>
  </si>
  <si>
    <t xml:space="preserve">All amounts must be reported in in whole 1,000 without any decimals. The currency used as an example, is DKK. </t>
  </si>
  <si>
    <t>• There are some inbuilt validations in the cells. If a cell turns red, it is either due to incorrect signs or decimals in the cell. 
You will have to therefore check your entry again.</t>
  </si>
  <si>
    <t>This Excel spreadsheet has the following tabs:</t>
  </si>
  <si>
    <t xml:space="preserve">The "Regnskabsstatistik" tab displays the reporting form. 
All grey cells must be filled in, for a valid report. </t>
  </si>
  <si>
    <t xml:space="preserve">1. ¨Start-guide¨: Here you will find a front page with an overview and some general advice regarding Business accounts statistics. </t>
  </si>
  <si>
    <t xml:space="preserve">2. ¨Regnskabsstatistik¨:This is where you enter your data.  
• If you copy and paste numbers, only paste numbers without any formatting. </t>
  </si>
  <si>
    <t xml:space="preserve">3. ¨REGN information¨: This tab cointains a more detailed overview of the individual items, that you have to report to Business accounts statistics. 
- If you are unsure about an item, you can often find an answer here.
</t>
  </si>
  <si>
    <t xml:space="preserve">4. ¨XBRL¨: This tab contains the XBRL-code. This is where you find and import the finished XBRL-file, that can be used to report to the Business accounts statistics. </t>
  </si>
  <si>
    <t xml:space="preserve">5. ¨XBRL upload¨: This tab contains instructions on how to create and save an XBRL-file (from the tab ¨XBRL¨), and how to then report to Business accounts statistics ny uploading an XBRL-file.
</t>
  </si>
  <si>
    <t xml:space="preserve">• Only items  8, 19, 24-27 and 55 may have a negative sign. </t>
  </si>
  <si>
    <t>Please read the ¨Start - Guide¨ thoroughly.</t>
  </si>
  <si>
    <t xml:space="preserve">www.dst.dk/regn </t>
  </si>
  <si>
    <t xml:space="preserve">www.dst.dk/regn-en </t>
  </si>
  <si>
    <t xml:space="preserve">You can report to Statistics Denmarks mandatory Business accounts statistics by uploading an XBRL-file via "Regnskab Special" on virk.dk </t>
  </si>
  <si>
    <t xml:space="preserve">Fill in the reporting form for the chosen company in the "Regnskabsstatistik" tab. All the grey cells must be filled in for the report to be valid. </t>
  </si>
  <si>
    <t xml:space="preserve">The "XBRL" tab shows the items, as they will look in the XBRL format. </t>
  </si>
  <si>
    <t>NOTE: If you use e.g. Notepad to create the XBRL-file, please remember to change the format to an UTF-8 code, before saving  - see figure A below.</t>
  </si>
  <si>
    <t xml:space="preserve">Your file will be rejected, if it is not saved with an UTF-8 encoding. </t>
  </si>
  <si>
    <t>Go to our homepage:</t>
  </si>
  <si>
    <t xml:space="preserve">Start reporting by clicking on the green ¨UPLOAD AN XBRL FILE¨ button. </t>
  </si>
  <si>
    <t>Der logges ind med MitID Erhverv
Start selvbetjening</t>
  </si>
  <si>
    <t>Login with MitID Erhverv provided by your company.
Press ¨Start selvbetjening¨.</t>
  </si>
  <si>
    <t>2.1 Virk.dk - Business accounts statistics</t>
  </si>
  <si>
    <t>Under ¨Vælg den ønskede indberetning og myndighed¨ you must choose the item:</t>
  </si>
  <si>
    <t xml:space="preserve">Click on the ”næste”-button to continue. </t>
  </si>
  <si>
    <t>2.2 Upload an XBRL file</t>
  </si>
  <si>
    <t>Tryk ”Vælg fil”, og upload din XBRL-fil og tryk næste.</t>
  </si>
  <si>
    <t>Click on the ”Vælg fil”- button to find and upload the XBRL-file and then click on the ”næste” - button to continue.</t>
  </si>
  <si>
    <t xml:space="preserve">You can test if the XBRL file is correct, by clicking on the ' Test' button. 
If the file is validated, you can now submit your report. </t>
  </si>
  <si>
    <t xml:space="preserve">REMINDER: Please remember to check that the companys name (Navn) and the CVR. No. (CVR-nummer) you are reporting for, are correct. </t>
  </si>
  <si>
    <t xml:space="preserve">At the end, you will receive a receipt for submitting your report. </t>
  </si>
  <si>
    <t xml:space="preserve">Copy column P to e.g. Notepad and save it. You have now created an XBRL-file.  </t>
  </si>
  <si>
    <t>How to upload an XBRL file</t>
  </si>
  <si>
    <t xml:space="preserve">FAQ about the Business accounts statistics </t>
  </si>
  <si>
    <t xml:space="preserve">Statistics Denmark produces annual Business accounts statistics on companies in the non-agricultural private sector. In these statistics, we have collected and calculated financial data for almost all of the Danish businesses. The purpose of Business accounts statistics in the private non-agricultural sector, is to shed light on the Danish business sector and to form the basis for business economic analyses, business policy decisions and implimentation. In addition, the Business accounts statistics are very important source for the Danish National Accounts. </t>
  </si>
  <si>
    <t>Reporting to the Business accounts statistics is mandatory by law under the Act on Statistics Denmark, Section 8-12a.</t>
  </si>
  <si>
    <t xml:space="preserve">Can I use the XBRL file, submitted to the Danish Business Authority, to report to Bussiness accounts statistics? </t>
  </si>
  <si>
    <t xml:space="preserve">The XBRL file that can be subitted to Statistics Denamrk is created with a different taxonomy, than the XBRL that you submit to the Danish Business Authority. 
It contains confidential data that is not included in the official annual financial report. </t>
  </si>
  <si>
    <t>Why does my XBRL file get rejected, when I try to upload it?</t>
  </si>
  <si>
    <t>• Incorrect taxonomy. As mentioned in the section above - make sure to check that the file is not an annual financial report that you submit to the Danish Business Authority. 
• Incorrect CVR number or incorrect date. 
• The file is incomplete and lacks accounting items (tags) - please try creating a new XBRL file.
• The XBRL file contains decimals - check the file. Keep in mind that all numbers must be in whole thousands (000).</t>
  </si>
  <si>
    <t>Der kan være forskellige årsager til at en XBRL-fil afvises:</t>
  </si>
  <si>
    <t>There are various reasons why an XBRL file may be rejected:</t>
  </si>
  <si>
    <t>•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t>
  </si>
  <si>
    <t>Kontakt-information:</t>
  </si>
  <si>
    <t>Contact information:</t>
  </si>
  <si>
    <t>Det korte svar er nej.</t>
  </si>
  <si>
    <t>Unfortunely not.</t>
  </si>
  <si>
    <t>Revenue (excluding discounts, VAT and excise duties)</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</si>
  <si>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</si>
  <si>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</si>
  <si>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</si>
  <si>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</si>
  <si>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</si>
  <si>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</si>
  <si>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</si>
  <si>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</si>
  <si>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</si>
  <si>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</si>
  <si>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Small/minor equipment and fixtures costs, not capitalised </t>
  </si>
  <si>
    <t>Acquisition costs that are fully expensed through the income statement in the year of purchase, i.e. immediately amortised.</t>
  </si>
  <si>
    <t>• Udgifter til anskaffelser, der udgiftsføres fuldt ud over resultatopgørelsen i købsåret, dvs. straksafskrives.</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</si>
  <si>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</si>
  <si>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</si>
  <si>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But not cost related to IFRS16 leasing.</t>
  </si>
  <si>
    <t>Som ikke er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</si>
  <si>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</si>
  <si>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</si>
  <si>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</si>
  <si>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 xml:space="preserve">Vehicle expenses, repairs, maintenance, royalties, licences, training, work clothes, office supplies, telephone, insurance etc. and services such as accountants and lawyers. </t>
  </si>
  <si>
    <t>Udgifter til køretøjer, reparation, vedligeholdelse, rengøring, uddannelse, arbejdstøj, kontorartikler, telefon, revisor , forsikringer o.l.</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</si>
  <si>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</si>
  <si>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</si>
  <si>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</si>
  <si>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</si>
  <si>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</si>
  <si>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</si>
  <si>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</si>
  <si>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</si>
  <si>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</si>
  <si>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</si>
  <si>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</si>
  <si>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xml:space="preserve">• Loss from sale of intangible and tangible fixed assets, compensation expenses, etc.
• Operating expenses for properties that are rented out, if it is not the primary operating business. Income from such must be added to item no. 3. </t>
  </si>
  <si>
    <t>• Tab af salg af immaterielle og materielle anlægsafgifter, udgifter til erstatninger o.l.
• Udgifter på omsætningsejendomme (hvis ejendomme ikke er primær driftsaktivitet). Indtægt angives i pkt. 3.</t>
  </si>
  <si>
    <t xml:space="preserve">Income from equity investments and other dividends from financial assets. 
</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</si>
  <si>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</si>
  <si>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Indtægter af kapitalandele og øvrigt udbytte af finansielle anlægsaktiver</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</si>
  <si>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</si>
  <si>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 xml:space="preserve">Interest income and other income from financial fixed assets and current assets
</t>
  </si>
  <si>
    <t xml:space="preserve">• From receivables, bonds and other securities, as well as cash and cash equivalents.
</t>
  </si>
  <si>
    <t>• Af tilgodehavende, obligationer samt andre værdipapirer og likvide beholdninger.</t>
  </si>
  <si>
    <t xml:space="preserve"> Impairment of financial fixed assets and current assets
</t>
  </si>
  <si>
    <t xml:space="preserve">• Impairment losses where the value of the asset is permanently assumed to be lower than the acquisition and cost price (e.g. negative dividends and negative value adjustments).
</t>
  </si>
  <si>
    <t>• Nedskrivninger, hvor aktivets værdi permanent antages at være lavere end  anskaffelses- eller kostprisen ( fx negativ udbytte og negativ værdiregulering).</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</si>
  <si>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</si>
  <si>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</si>
  <si>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</si>
  <si>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</si>
  <si>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</si>
  <si>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</si>
  <si>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</si>
  <si>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</si>
  <si>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</si>
  <si>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</si>
  <si>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</si>
  <si>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</si>
  <si>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</si>
  <si>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</si>
  <si>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</si>
  <si>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Additions to completed development projects, at cost value
• Note that transfers from item no. 66, Intangible assets under development, are not an addition.</t>
  </si>
  <si>
    <t>Tilgang af Software til kostpris
• Bemærk at overførsel fra posten immaterielle aktiver under udvikling ikke er en tilgang.</t>
  </si>
  <si>
    <t>Tilgang af Goodwill
• Bemærk at overførsel fra posten immaterielle aktiver under udvikling ikke er en tilgang.</t>
  </si>
  <si>
    <t>Additions to software, at cost value
• Note, that transfers from item no. 66, Intangible assets in progress, are not an addition.</t>
  </si>
  <si>
    <t xml:space="preserve">Additions to/Purchases of existing buildings (incl. land value. )
• Note that transfers from item no. 77, Tangible assets in progress, are not an addition. </t>
  </si>
  <si>
    <t xml:space="preserve">Additions to construction costs of new buildings (excl. land)
• Note that transfers from item no. 77, Tangible assets in progress, are not an addition. </t>
  </si>
  <si>
    <t>Tilgang/Køb af eksisterende bygninger (inkl. grundværdi)
• Bemærk, at overførsel fra posten: Aktiver under opførelse ikke er en tilgang.</t>
  </si>
  <si>
    <t>Tilgang af opførelsesudgifter for nybygninger (ekskl. grunde)
• Bemærk, at overførsel fra posten: Aktiver under opførelse ikke er en tilgang.</t>
  </si>
  <si>
    <t xml:space="preserve">Additions to/Purchases of undeveloped land
</t>
  </si>
  <si>
    <t>Additions to goodwill
• Note, that transfers from item no. 66, Intangible assets in progress, are not an addition.</t>
  </si>
  <si>
    <t>Additions to intangible assets in progress</t>
  </si>
  <si>
    <t xml:space="preserve">Additions to refurbishment of buildings, at cost value
Do not include: 
• Leasehold refurbishment costs (added to item no. 75).
• Note that transfers from item no. 77, Tangible assets in progress, are not an addition. </t>
  </si>
  <si>
    <t xml:space="preserve">Additions to roads, harbours, squares, etc., at cost value
• Note that transfers from item no. 77, Tangible assets in progress, are not an addition. </t>
  </si>
  <si>
    <t xml:space="preserve">Additions to plant and machinery
• Note that transfers from item no. 77, Tangible assets in progress, are not an addition. </t>
  </si>
  <si>
    <t>Tilgang af veje, havne, pladser o.l. til kostpris
• Bemærk, at overførsel fra posten ¨Aktiver under opførelse¨ ikke er en tilgang.</t>
  </si>
  <si>
    <t>Tilgang af produktionsanlæg og maskiner
• Bemærk, at overførsel fra posten: Aktiver under opførelse ikke er en tilgang.</t>
  </si>
  <si>
    <t xml:space="preserve">Additions to other fixtures and fittings, tools and equipment, at cost value
Incl. leasehold improvements costs.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</si>
  <si>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</si>
  <si>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Additions to tangible assets in progress and prepayments</t>
  </si>
  <si>
    <t>Additions, total</t>
  </si>
  <si>
    <t>Disposals (at book value)</t>
  </si>
  <si>
    <t>Disposals must include the disposal of assets at cost value and the reversed depreciation, amortisation and impairment in connection with the disposals for the year.</t>
  </si>
  <si>
    <t>Under afgang anføres afgangen af aktiver i kostpriser samt de tilbageførte afskrivninger/nedskrivninger i forbindelse med årets afgang.</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</si>
  <si>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</si>
  <si>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</si>
  <si>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</si>
  <si>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</si>
  <si>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</si>
  <si>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</si>
  <si>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</si>
  <si>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</si>
  <si>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</si>
  <si>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</si>
  <si>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</si>
  <si>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</si>
  <si>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</si>
  <si>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</si>
  <si>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</si>
  <si>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t>Disposals of other fixtures and fittings, tools and equipment, at cost value
Including disposals of leasehold fixtures and fittings.</t>
  </si>
  <si>
    <r>
      <t>Afgang af andre anlæg, driftsmateriel og inventar til kostpris, 
Inkl.</t>
    </r>
    <r>
      <rPr>
        <sz val="11"/>
        <rFont val="Calibri"/>
        <family val="2"/>
      </rPr>
      <t xml:space="preserve"> afgang af inventar i lejede lokaler.</t>
    </r>
  </si>
  <si>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</si>
  <si>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</si>
  <si>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</si>
  <si>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</si>
  <si>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</si>
  <si>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</si>
  <si>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</si>
  <si>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</si>
  <si>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</si>
  <si>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</si>
  <si>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</si>
  <si>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</si>
  <si>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</si>
  <si>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</si>
  <si>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</si>
  <si>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</si>
  <si>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</si>
  <si>
    <t>Specify the currency, the amounts are reported in:</t>
  </si>
  <si>
    <t>Small/minor equipment and fixtures costs, not capitalised</t>
  </si>
  <si>
    <t xml:space="preserve">Other external costs (excluding items of secondary nature)
• Vehicle expenses, repairs, maintenance, royalties, licences, training, work clothes, office supplies, telephone, insurance etc. and services such as accountants and lawyers. </t>
  </si>
  <si>
    <t>Wages and salaries, total
• Do not subtract reimbursements and re-invoiced salaries and add them to item no. 3 as other opersting income</t>
  </si>
  <si>
    <t xml:space="preserve">Write downs of current assets (other than current financial assets) 
</t>
  </si>
  <si>
    <t>Other operating expenses
• Loss from sale of intangible and tangible fixed assets, compensation expenses, etc.</t>
  </si>
  <si>
    <t>Other social security costs
• The contribution to ATP, AER, BST etc. paid by the company and cost of insurance of the employees e.g. health- and life insurances etc.</t>
  </si>
  <si>
    <t>Income from equity investments and other dividends from financial assets 
• Profits, dividends, royalties and revaluations (value adjustments).
• Negative dividends or value adjustments (added to item no. 22, e.g. write-downs).</t>
  </si>
  <si>
    <t>Interest income and other income from financial fixed assets and current assets
• From receivables, bonds and other securities, as well as cash and cash equivalents.</t>
  </si>
  <si>
    <t>Impairment of financial fixed assets and current assets
• Impairment losses where the value of the asset is permanently assumed to be lower than the acquisition and cost price (e.g. negative dividends and negative value adjustments).</t>
  </si>
  <si>
    <t>Interest costs etc. of financial fixed assets and current assets
• Of receivables, bonds and other securities as well as cash and cash equivalents.</t>
  </si>
  <si>
    <r>
      <rPr>
        <sz val="11"/>
        <rFont val="Calibri"/>
        <family val="2"/>
      </rPr>
      <t>Corporation tax</t>
    </r>
    <r>
      <rPr>
        <sz val="11"/>
        <rFont val="Calibri"/>
        <family val="2"/>
        <scheme val="minor"/>
      </rPr>
      <t xml:space="preserve"> etc. on ordinary profit/loss (+/-)</t>
    </r>
  </si>
  <si>
    <t xml:space="preserve">Detailed information about of the individual items. </t>
  </si>
  <si>
    <t>State additions at cost value, i.e. the value before any accounting and financial adjustments (e.g. depreciation, capital losses and government subsidies).
Do not include transfers to assets, when they are related to the completion of projects in progress.</t>
  </si>
  <si>
    <t>Include: 
• Capitalised costs for own production/manufacture of both tangible and intangible assets.
• The acquisition cost of lease assets, if the company has entered into new financial leasing contracts, during the reporting year.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</si>
  <si>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Additions to completed development projects, at cost value
• Note that transfers from item no. 66, Intangible assets under development, are not an addition.</t>
  </si>
  <si>
    <t>Additions to acquired licences, patents and similar rights, at cost value</t>
  </si>
  <si>
    <t>Additions to software, at cost value
•  Note that transfers from item no. 66, Intangible assets under development, are not an addition.</t>
  </si>
  <si>
    <t>Additions to goodwill
•  Note that transfers from item no. 66, Intangible assets under development, are not an addition.</t>
  </si>
  <si>
    <t>Intangible assets, total
(items no. 62+63+64+65+66)</t>
  </si>
  <si>
    <t>Additions to/Purchases of existing buildings (incl. land value)
• Note that transfers from item no. 77, Tangible assets in progress, are not an addition.</t>
  </si>
  <si>
    <t>Additions to construction costs of new buildings (excl. land)
• Note that transfers from item no. 77, Tangible assets in progress, are not an addition.</t>
  </si>
  <si>
    <t>Additions to/Purchases of undeveloped land
• Note that transfers from item no. 77, Tangible assets in progress, are not an addition.</t>
  </si>
  <si>
    <t>Additions to roads, harbours, squares, etc., at cost price
• Note that transfers from item no. 77, Tangible assets in progress, are not an addition.</t>
  </si>
  <si>
    <t>Additions to refurbishment of buildings, at cost value
Do not include: 
• Leasehold refurbishment costs (added to item no. 75).
Note that transfers from item no. 77, Tangible assets in progress, are not an addition.</t>
  </si>
  <si>
    <t>Land and buildings, total
(items no. 68+69+70+71+72)</t>
  </si>
  <si>
    <t xml:space="preserve">Additions to plant and machinery
• Note that transfers from item 77, tangible assets in progress, are not an addition. </t>
  </si>
  <si>
    <t xml:space="preserve">Additions to other fixtures and fittings, tools and equipment, at cost value
Incl. leasehold improvements costs. 
• Note that transfers from item 77, tangible assets in progress, are not an addition. </t>
  </si>
  <si>
    <t>Plant, machinery and equipment, total
(items no. 74+75)</t>
  </si>
  <si>
    <t>Additions, total
(items no. 67+73+76+77)</t>
  </si>
  <si>
    <t>Disposals must include the disposal of assets at cost value and the reversed depreciation, amortisation and impairment in connection with the disposals for the year.
• The value of the disposals, at cost value (items no. 79-90), including any value adjustments (revaluations).
• The value of the reversed depreciation, amortisation and impairment on disposals for the year (items no. 91-102), including any value adjustments (impariment losses). 
Please note that transfers from projects under development to other fixed assets, are not actual disposals and should therefore not be included. 
Reversed depreciation, amortisation and impairment must not exceed the cost value.</t>
  </si>
  <si>
    <t>Disposals of intangible assets, at cost value, total
(items no. 79+80+81+82)</t>
  </si>
  <si>
    <t>Disposals of land and buildings, at cost value, total
(items no. 84+85+86)</t>
  </si>
  <si>
    <t>Disposals of machinery, plant and equipment, at cost value, total
(items no. 88+89)</t>
  </si>
  <si>
    <t>Reversal of depreciation, amortisation and impairment on disposals of intangible assets, total
(items no. 91+92+93+94)</t>
  </si>
  <si>
    <t>Reversal of depreciation, amortisation and impairment on disposals of roads, harbours and squares</t>
  </si>
  <si>
    <t>Reversal of depreciation, amortisation and impairment on disposals of land and buildings, total
(items no. 96+97+98)</t>
  </si>
  <si>
    <t>Reversal of depreciation, amortisation and impairment of the disposed machinery, plant and equipment, total
(items no. 100+101)</t>
  </si>
  <si>
    <t>Disposals, at book value, total 
(items no. 83+87+90-95-99-102)</t>
  </si>
  <si>
    <t>Additional questions</t>
  </si>
  <si>
    <t>Contact person in your comapmy</t>
  </si>
  <si>
    <t>Statistics Denmark</t>
  </si>
  <si>
    <r>
      <t xml:space="preserve">Date of approval of the official annual report: </t>
    </r>
    <r>
      <rPr>
        <b/>
        <sz val="11"/>
        <rFont val="Calibri"/>
        <family val="2"/>
      </rPr>
      <t>YYYY-MM-DD</t>
    </r>
  </si>
  <si>
    <t>Kontaktperson i deres virksomhed</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</si>
  <si>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</si>
  <si>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xml:space="preserve">Tilgang af andre anlæg, driftsmateriel og inventar til kostpris 
(inkl. omkostninger til inventar i, og ombygning af lejede lokaler) 
• Bemærk, at overførsel fra posten Aktiver under opførelse er ikke en tilgang.
</t>
  </si>
  <si>
    <t>Tilgang af produktionsanlæg og maskiner
• Bemærk, at overførsel fra posten Aktiver under opførelse er ikke en tilgang.</t>
  </si>
  <si>
    <t>Tilgang af veje, havne, pladser o.l. til kostpris
• Bemærk, at overførsel fra posten Aktiver under opførelse er ikke en tilgang.</t>
  </si>
  <si>
    <t>Tilgang af ombygning af bygninger til kostpris
Medtages ikke:
• Omkostninger til ombygning af lejede lokaler (angives i pkt. 75). 
• Bemærk, at overførsel fra posten Aktiver under opførelse er ikke en tilgang.</t>
  </si>
  <si>
    <t>Tilgang/Køb af ubebyggede grunde
• Bemærk, at overførsel fra posten Aktiver under opførelse er ikke en tilgang.</t>
  </si>
  <si>
    <t>Tilgang af opførelsesudgifter for nybygninger (ekskl. grunde)
• Bemærk, at overførsel fra posten Aktiver under opførelse er ikke en tilgang.</t>
  </si>
  <si>
    <t>Tilgang/Køb af eksisterende bygninger (inkl. grundværdi)
• Bemærk, at overførsel fra posten Aktiver under opførelse er ikke en tilgang.</t>
  </si>
  <si>
    <t>Tilgang af Goodwill
• Bemærk at overførsel fra posten immaterielle aktiver under udvikling ikke er en tilgang.</t>
  </si>
  <si>
    <t>Tilgang af Software til kostpris
• Bemærk at overførsel fra posten immaterielle aktiver under udvikling ikke er en tilgang.</t>
  </si>
  <si>
    <t>Tilgang af Færdiggjorte udviklingsprojekter til kostpris
• Bemærk at overførsel fra posten immaterielle aktiver under udvikling ikke er en tilgang.</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</si>
  <si>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</si>
  <si>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Posterne er yderligere kommenteret i vejledningen.</t>
  </si>
  <si>
    <t>Udbytte, ekstraordinært udbytte, udbetaling til indehavere, efterbetaling til andelshavere og anden udlodning
Udbetalt eller deklareret.</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</si>
  <si>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</si>
  <si>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</si>
  <si>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Indtægter af kapitalandele og øvrigt udbytte af finansielle anlægsaktiver 
• Overskud, udbytte, royalties og opskrivninger.
• Negativt udbytte eller værdiregulering angives i pkt. 22 (fx nedskrivninger).</t>
  </si>
  <si>
    <t>Sekundære omkostninger
•Tab af salg af immaterielle og materielle anlægsafgifter, udgifter til erstatninger o.l.</t>
  </si>
  <si>
    <t>Lønninger og gager
• Refusioner og viderefaktureret løn fratrækkes ikke og anføres i pkt. 3 som anden driftsindtægt.</t>
  </si>
  <si>
    <t>Eksterne omkostninger i øvrigt (bortset fra poster af sekundær karakter)
• Udgifter til køretøjer, reparation, vedligeholdelse, rengøring, uddannelse, arbejdstøj, kontorartikler, telefon, revisor , forsikringer o.l.</t>
  </si>
  <si>
    <t>Omkostninger til anskaffelse af småinventar/driftsmidler med kort levetid
• Udgifter til anskaffelser, der udgiftsføres fuldt ud over resultatopgørelsen i købsåret, dvs. straksafskrives.</t>
  </si>
  <si>
    <t>Køb af underentrepriser/underleverandører
• Køb af andres arbejde i forbindelse med virksomhedens primære drift (fremmed arbejde).</t>
  </si>
  <si>
    <t>Andre driftsindtægter 
• Her anføres kun indtægter af sekundær karakter.</t>
  </si>
  <si>
    <t>Business accounts statistics 2024</t>
  </si>
  <si>
    <t xml:space="preserve">Business accounts statistics </t>
  </si>
  <si>
    <t xml:space="preserve">Posterne skrives i hele 1.000 kroner og må ikke indeholde decimaler - i eksemplet er anvendt DKK. </t>
  </si>
  <si>
    <t>• Kun pkt. 8, 19, 24-27 samt pkt. 55 må indeholde et negativt fortegn.</t>
  </si>
  <si>
    <t>• Der er indlagt nogle valideringer i cellerne. Hvis den en celle farves rødt, skyldes det enten forkerte fortegn eller decimaler i cellen. 
Derfor tjek venligst dine indtastede tal igen.</t>
  </si>
  <si>
    <t>1. ¨Start-guide¨: Her finder du en forside med oversigt og generelle råd vedrørende Regnskabsstatistikken.</t>
  </si>
  <si>
    <t>2. ¨Regnskabsstatistik¨: Her indtaster du selve indberetningen.
• Hvis du kopierer og indsætter tal, indsæt kun tal uden formatering.</t>
  </si>
  <si>
    <t>3. ¨REGN information¨: Denne fane indeholder en mere detaljeret oversigt over de enkelte poster, som vi efterspørger til Regnskabsstatistikken.
-Er du i tvivl om en post, kan du ofte finde et svar her.</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</si>
  <si>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</si>
  <si>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</si>
  <si>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6. ¨FAQ¨: Q&amp;A.</t>
  </si>
  <si>
    <t>Omkostninger til husleje (ekskl. varme og el)
• Omfatter kun udgifter til lejeforhold.</t>
  </si>
  <si>
    <t>www.dst.dk/regn</t>
  </si>
  <si>
    <t>Other operating income
• Income not related to the primary operating business.</t>
  </si>
  <si>
    <t>Rent paid (excl. heating bill)
• Rent only, other cost related to renting can be applied to item no. 11.</t>
  </si>
  <si>
    <t xml:space="preserve">Would you like to receive a report from Business accounts statistics with information about your industry?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</si>
</sst>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3"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4">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2" xfId="0" applyFont="1" applyFill="1" applyBorder="1" applyAlignment="1">
      <alignment vertical="top" wrapText="1"/>
    </xf>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49" fontId="0" fillId="2" borderId="0" xfId="0" applyNumberFormat="1" applyFill="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4" borderId="3" xfId="0" applyFont="1" applyFill="1" applyBorder="1" applyAlignment="1">
      <alignment vertical="top" wrapText="1"/>
    </xf>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0"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1"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2"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3"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3" fillId="0" borderId="0" xfId="0" applyFont="1" applyFill="1" applyBorder="1" applyAlignment="1">
      <alignment vertical="center" wrapText="1"/>
    </xf>
    <xf numFmtId="0" fontId="20"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3" fillId="0" borderId="0" xfId="0" applyFont="1" applyFill="1" applyBorder="1" applyAlignment="1">
      <alignment vertical="top"/>
    </xf>
    <xf numFmtId="0" fontId="24" fillId="0" borderId="0" xfId="0" applyFont="1" applyAlignment="1">
      <alignment horizontal="left" vertical="center"/>
    </xf>
    <xf numFmtId="0" fontId="3" fillId="0" borderId="0" xfId="2"/>
    <xf numFmtId="0" fontId="26" fillId="0" borderId="0" xfId="0" applyFont="1" applyFill="1" applyBorder="1" applyAlignment="1"/>
    <xf numFmtId="0" fontId="27" fillId="0" borderId="0" xfId="0" applyFont="1" applyFill="1" applyBorder="1" applyAlignment="1"/>
    <xf numFmtId="0" fontId="28" fillId="0" borderId="0" xfId="0" applyFont="1" applyAlignment="1">
      <alignment horizontal="left" vertical="center"/>
    </xf>
    <xf numFmtId="0" fontId="29"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0" fillId="0" borderId="0" xfId="0" applyFont="1" applyFill="1" applyBorder="1" applyAlignment="1"/>
    <xf numFmtId="0" fontId="31"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49" fontId="6" fillId="3" borderId="45" xfId="0" applyNumberFormat="1" applyFont="1" applyFill="1" applyBorder="1" applyAlignment="1">
      <alignment horizontal="right"/>
    </xf>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49" fontId="6" fillId="0" borderId="26" xfId="0" applyNumberFormat="1" applyFont="1" applyFill="1" applyBorder="1" applyAlignment="1">
      <alignment horizontal="right"/>
    </xf>
    <xf numFmtId="0" fontId="0" fillId="0" borderId="0" xfId="0" applyAlignment="1">
      <alignment vertical="center" wrapText="1"/>
    </xf>
    <xf numFmtId="0" fontId="3" fillId="0" borderId="0" xfId="2" applyAlignment="1">
      <alignment wrapText="1"/>
    </xf>
    <xf numFmtId="0" fontId="8" fillId="4" borderId="0" xfId="0" applyFont="1" applyFill="1" applyBorder="1"/>
    <xf numFmtId="0" fontId="13" fillId="0" borderId="10" xfId="0" applyFont="1" applyFill="1" applyBorder="1" applyAlignment="1">
      <alignment vertical="top" wrapText="1"/>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E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59"/>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59"/>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4"/>
              <a:ext cx="1517448" cy="438148"/>
              <a:chOff x="3215497" y="744338"/>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8"/>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2" y="112093"/>
              <a:ext cx="1714499" cy="345107"/>
              <a:chOff x="3092661"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61"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13</xdr:row>
      <xdr:rowOff>180975</xdr:rowOff>
    </xdr:from>
    <xdr:to>
      <xdr:col>1</xdr:col>
      <xdr:colOff>8619051</xdr:colOff>
      <xdr:row>21</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47</xdr:row>
      <xdr:rowOff>104775</xdr:rowOff>
    </xdr:from>
    <xdr:to>
      <xdr:col>1</xdr:col>
      <xdr:colOff>8591550</xdr:colOff>
      <xdr:row>66</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50</xdr:row>
      <xdr:rowOff>80030</xdr:rowOff>
    </xdr:from>
    <xdr:to>
      <xdr:col>1</xdr:col>
      <xdr:colOff>7679957</xdr:colOff>
      <xdr:row>55</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72</xdr:row>
      <xdr:rowOff>190499</xdr:rowOff>
    </xdr:from>
    <xdr:to>
      <xdr:col>1</xdr:col>
      <xdr:colOff>8763000</xdr:colOff>
      <xdr:row>98</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83</xdr:row>
      <xdr:rowOff>140124</xdr:rowOff>
    </xdr:from>
    <xdr:to>
      <xdr:col>1</xdr:col>
      <xdr:colOff>5467485</xdr:colOff>
      <xdr:row>88</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90</xdr:row>
      <xdr:rowOff>6775</xdr:rowOff>
    </xdr:from>
    <xdr:to>
      <xdr:col>1</xdr:col>
      <xdr:colOff>8629783</xdr:colOff>
      <xdr:row>95</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102</xdr:row>
      <xdr:rowOff>76199</xdr:rowOff>
    </xdr:from>
    <xdr:to>
      <xdr:col>1</xdr:col>
      <xdr:colOff>8686799</xdr:colOff>
      <xdr:row>130</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116</xdr:row>
      <xdr:rowOff>187750</xdr:rowOff>
    </xdr:from>
    <xdr:to>
      <xdr:col>1</xdr:col>
      <xdr:colOff>7467733</xdr:colOff>
      <xdr:row>122</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136</xdr:row>
      <xdr:rowOff>85725</xdr:rowOff>
    </xdr:from>
    <xdr:to>
      <xdr:col>1</xdr:col>
      <xdr:colOff>8610599</xdr:colOff>
      <xdr:row>170</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175</xdr:row>
      <xdr:rowOff>123825</xdr:rowOff>
    </xdr:from>
    <xdr:to>
      <xdr:col>1</xdr:col>
      <xdr:colOff>8890053</xdr:colOff>
      <xdr:row>204</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0</xdr:col>
      <xdr:colOff>542925</xdr:colOff>
      <xdr:row>29</xdr:row>
      <xdr:rowOff>66675</xdr:rowOff>
    </xdr:from>
    <xdr:to>
      <xdr:col>1</xdr:col>
      <xdr:colOff>8483747</xdr:colOff>
      <xdr:row>44</xdr:row>
      <xdr:rowOff>28575</xdr:rowOff>
    </xdr:to>
    <xdr:pic>
      <xdr:nvPicPr>
        <xdr:cNvPr id="18" name="Billede 17"/>
        <xdr:cNvPicPr>
          <a:picLocks noChangeAspect="1"/>
        </xdr:cNvPicPr>
      </xdr:nvPicPr>
      <xdr:blipFill>
        <a:blip xmlns:r="http://schemas.openxmlformats.org/officeDocument/2006/relationships" r:embed="rId7"/>
        <a:stretch>
          <a:fillRect/>
        </a:stretch>
      </xdr:blipFill>
      <xdr:spPr>
        <a:xfrm>
          <a:off x="542925" y="6324600"/>
          <a:ext cx="8550422" cy="3505200"/>
        </a:xfrm>
        <a:prstGeom prst="rect">
          <a:avLst/>
        </a:prstGeom>
      </xdr:spPr>
    </xdr:pic>
    <xdr:clientData/>
  </xdr:twoCellAnchor>
  <xdr:twoCellAnchor>
    <xdr:from>
      <xdr:col>1</xdr:col>
      <xdr:colOff>7527771</xdr:colOff>
      <xdr:row>36</xdr:row>
      <xdr:rowOff>3833</xdr:rowOff>
    </xdr:from>
    <xdr:to>
      <xdr:col>1</xdr:col>
      <xdr:colOff>7965707</xdr:colOff>
      <xdr:row>40</xdr:row>
      <xdr:rowOff>75739</xdr:rowOff>
    </xdr:to>
    <xdr:sp macro="" textlink="">
      <xdr:nvSpPr>
        <xdr:cNvPr id="20" name="Højrepil 19"/>
        <xdr:cNvSpPr/>
      </xdr:nvSpPr>
      <xdr:spPr>
        <a:xfrm rot="8010354">
          <a:off x="7844136" y="8193293"/>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8" y="83518"/>
              <a:ext cx="2047876" cy="383207"/>
              <a:chOff x="3092648"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8"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hyperlink" Target="http://www.dst.dk/regn" TargetMode="External"/><Relationship Id="rId7" Type="http://schemas.openxmlformats.org/officeDocument/2006/relationships/ctrlProp" Target="../ctrlProps/ctrlProp10.xml"/><Relationship Id="rId2" Type="http://schemas.openxmlformats.org/officeDocument/2006/relationships/hyperlink" Target="http://www.dst.dk/regn-en" TargetMode="External"/><Relationship Id="rId1" Type="http://schemas.openxmlformats.org/officeDocument/2006/relationships/hyperlink" Target="http://www.dst.dk/regn"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workbookViewId="0">
      <selection activeCell="B1" sqref="B1"/>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6" t="str">
        <f ca="1">OFFSET($C1,0,E1-1)</f>
        <v xml:space="preserve">Regnskabsstatistik </v>
      </c>
      <c r="B1" s="22"/>
      <c r="C1" s="4" t="s">
        <v>395</v>
      </c>
      <c r="D1" s="128" t="s">
        <v>638</v>
      </c>
      <c r="E1" s="10">
        <v>1</v>
      </c>
    </row>
    <row r="2" spans="1:5" ht="32.25" customHeight="1" x14ac:dyDescent="0.25">
      <c r="A2" s="125"/>
      <c r="B2" s="242" t="str">
        <f ca="1">OFFSET($C2,0,$E$1-1)</f>
        <v>Dette er en vejledning til indberetning til Regnskabsstatistikken.</v>
      </c>
      <c r="C2" s="240" t="s">
        <v>402</v>
      </c>
      <c r="D2" s="246" t="s">
        <v>401</v>
      </c>
      <c r="E2" s="4"/>
    </row>
    <row r="3" spans="1:5" ht="24" customHeight="1" x14ac:dyDescent="0.25">
      <c r="A3" s="125"/>
      <c r="B3" s="244" t="str">
        <f ca="1">OFFSET($C3,0,$E$1-1)</f>
        <v>Læs venligst Start-siden grundigt.</v>
      </c>
      <c r="C3" s="240" t="s">
        <v>360</v>
      </c>
      <c r="D3" s="12" t="s">
        <v>415</v>
      </c>
      <c r="E3" s="4"/>
    </row>
    <row r="4" spans="1:5" ht="9" customHeight="1" x14ac:dyDescent="0.25">
      <c r="A4" s="125"/>
      <c r="B4" s="242"/>
      <c r="C4" s="240"/>
      <c r="D4" s="12"/>
      <c r="E4" s="4"/>
    </row>
    <row r="5" spans="1:5" x14ac:dyDescent="0.25">
      <c r="A5" s="16"/>
      <c r="B5" s="127" t="str">
        <f t="shared" ref="B5:B10" ca="1" si="0">OFFSET($C5,0,$E$1-1)</f>
        <v xml:space="preserve">Regnskabsstatistik </v>
      </c>
      <c r="C5" s="123" t="s">
        <v>395</v>
      </c>
      <c r="D5" s="128" t="s">
        <v>403</v>
      </c>
    </row>
    <row r="6" spans="1:5" ht="37.5" customHeight="1" x14ac:dyDescent="0.25">
      <c r="A6" s="125"/>
      <c r="B6" s="242" t="str">
        <f t="shared" ca="1" si="0"/>
        <v xml:space="preserve">Arket " Regnskabsstatistik" viser indberetningsskemaet. 
Alle de grå felter skal udfyldes for, at indberetningen er korrekt. </v>
      </c>
      <c r="C6" s="240" t="s">
        <v>361</v>
      </c>
      <c r="D6" s="300" t="s">
        <v>408</v>
      </c>
    </row>
    <row r="7" spans="1:5" ht="15.75" customHeight="1" x14ac:dyDescent="0.25">
      <c r="A7" s="125"/>
      <c r="B7" s="241" t="str">
        <f t="shared" ca="1" si="0"/>
        <v>Hvis du ikke har tal for en given post, skrives et "0".</v>
      </c>
      <c r="C7" s="122" t="s">
        <v>362</v>
      </c>
      <c r="D7" s="130" t="s">
        <v>404</v>
      </c>
    </row>
    <row r="8" spans="1:5" ht="16.5" customHeight="1" x14ac:dyDescent="0.25">
      <c r="A8" s="125"/>
      <c r="B8" s="241" t="str">
        <f t="shared" ca="1" si="0"/>
        <v xml:space="preserve">Posterne skrives i hele 1.000 kroner og må ikke indeholde decimaler - i eksemplet er anvendt DKK. </v>
      </c>
      <c r="C8" s="122" t="s">
        <v>639</v>
      </c>
      <c r="D8" s="130" t="s">
        <v>405</v>
      </c>
    </row>
    <row r="9" spans="1:5" ht="42" customHeight="1" x14ac:dyDescent="0.25">
      <c r="A9" s="125"/>
      <c r="B9" s="241" t="str">
        <f t="shared" ca="1" si="0"/>
        <v>• Kun pkt. 8, 19, 24-27 samt pkt. 55 må indeholde et negativt fortegn.</v>
      </c>
      <c r="C9" s="122" t="s">
        <v>640</v>
      </c>
      <c r="D9" s="122" t="s">
        <v>414</v>
      </c>
    </row>
    <row r="10" spans="1:5" ht="48" customHeight="1" x14ac:dyDescent="0.25">
      <c r="A10" s="125"/>
      <c r="B10" s="242" t="str">
        <f t="shared" ca="1" si="0"/>
        <v>• Der er indlagt nogle valideringer i cellerne. Hvis den en celle farves rødt, skyldes det enten forkerte fortegn eller decimaler i cellen. 
Derfor tjek venligst dine indtastede tal igen.</v>
      </c>
      <c r="C10" s="240" t="s">
        <v>641</v>
      </c>
      <c r="D10" s="240" t="s">
        <v>406</v>
      </c>
    </row>
    <row r="11" spans="1:5" ht="6" customHeight="1" x14ac:dyDescent="0.25">
      <c r="A11" s="125"/>
      <c r="B11" s="124"/>
      <c r="C11" s="122"/>
      <c r="D11" s="12"/>
      <c r="E11" s="4"/>
    </row>
    <row r="12" spans="1:5" ht="18" customHeight="1" x14ac:dyDescent="0.25">
      <c r="A12" s="125"/>
      <c r="B12" s="127" t="str">
        <f t="shared" ref="B12:B18" ca="1" si="1">OFFSET($C12,0,$E$1-1)</f>
        <v xml:space="preserve">Excel-arket indeholder følgende faner: </v>
      </c>
      <c r="C12" s="122" t="s">
        <v>386</v>
      </c>
      <c r="D12" s="12" t="s">
        <v>407</v>
      </c>
      <c r="E12" s="4"/>
    </row>
    <row r="13" spans="1:5" x14ac:dyDescent="0.25">
      <c r="A13" s="16"/>
      <c r="B13" s="242" t="str">
        <f t="shared" ca="1" si="1"/>
        <v>1. ¨Start-guide¨: Her finder du en forside med oversigt og generelle råd vedrørende Regnskabsstatistikken.</v>
      </c>
      <c r="C13" s="122" t="s">
        <v>642</v>
      </c>
      <c r="D13" s="122" t="s">
        <v>409</v>
      </c>
    </row>
    <row r="14" spans="1:5" ht="38.25" customHeight="1" x14ac:dyDescent="0.25">
      <c r="B14" s="242" t="str">
        <f t="shared" ca="1" si="1"/>
        <v>2. ¨Regnskabsstatistik¨: Her indtaster du selve indberetningen.
• Hvis du kopierer og indsætter tal, indsæt kun tal uden formatering.</v>
      </c>
      <c r="C14" s="253" t="s">
        <v>643</v>
      </c>
      <c r="D14" s="239" t="s">
        <v>410</v>
      </c>
    </row>
    <row r="15" spans="1:5" ht="60" customHeight="1" x14ac:dyDescent="0.25">
      <c r="B15" s="242" t="str">
        <f t="shared" ca="1" si="1"/>
        <v>3. ¨REGN information¨: Denne fane indeholder en mere detaljeret oversigt over de enkelte poster, som vi efterspørger til Regnskabsstatistikken.
-Er du i tvivl om en post, kan du ofte finde et svar her.</v>
      </c>
      <c r="C15" s="253" t="s">
        <v>644</v>
      </c>
      <c r="D15" s="239" t="s">
        <v>411</v>
      </c>
    </row>
    <row r="16" spans="1:5" ht="33" customHeight="1" x14ac:dyDescent="0.25">
      <c r="B16" s="242" t="str">
        <f t="shared" ca="1" si="1"/>
        <v>4. ¨XBRL¨: I denne fane ligger selve XBRL-koden. Det er her, du finder og trækker den færdige XBRL-fil, som kan bruges til at indberette til Regnskabsstatistikken.</v>
      </c>
      <c r="C16" s="253" t="s">
        <v>645</v>
      </c>
      <c r="D16" s="239" t="s">
        <v>412</v>
      </c>
    </row>
    <row r="17" spans="1:4" ht="52.5" customHeight="1" x14ac:dyDescent="0.25">
      <c r="B17" s="242" t="str">
        <f t="shared" ca="1" si="1"/>
        <v>5. ¨XBRL upload¨: I denne fane ligger der en vejledning i, hvordan du danner og gemmer en XBRL-fil (fra fanen: ¨XBRL¨),
samt hvordan du efterfølgende indberetter til Regnskabsstatistikken med en XBRL-fil.</v>
      </c>
      <c r="C17" s="253" t="s">
        <v>646</v>
      </c>
      <c r="D17" s="239" t="s">
        <v>413</v>
      </c>
    </row>
    <row r="18" spans="1:4" x14ac:dyDescent="0.25">
      <c r="B18" s="254" t="str">
        <f t="shared" ca="1" si="1"/>
        <v>6. ¨FAQ¨: Q&amp;A.</v>
      </c>
      <c r="C18" s="4" t="s">
        <v>647</v>
      </c>
      <c r="D18" s="4" t="s">
        <v>647</v>
      </c>
    </row>
    <row r="19" spans="1:4" x14ac:dyDescent="0.25">
      <c r="A19" s="3"/>
      <c r="B19" s="124"/>
      <c r="C19"/>
    </row>
    <row r="20" spans="1:4" ht="18.75" x14ac:dyDescent="0.3">
      <c r="A20" s="3"/>
      <c r="B20" s="187"/>
    </row>
    <row r="21" spans="1:4" x14ac:dyDescent="0.25">
      <c r="A21" s="3"/>
      <c r="C21" s="122"/>
    </row>
    <row r="22" spans="1:4" x14ac:dyDescent="0.25">
      <c r="A22" s="3"/>
      <c r="B22" s="124"/>
      <c r="C22" s="122"/>
    </row>
    <row r="23" spans="1:4" x14ac:dyDescent="0.25">
      <c r="A23" s="3"/>
      <c r="B23" s="124"/>
    </row>
    <row r="24" spans="1:4" x14ac:dyDescent="0.25">
      <c r="A24" s="3"/>
      <c r="B24" s="124"/>
      <c r="C24" s="122"/>
      <c r="D24" s="129"/>
    </row>
    <row r="25" spans="1:4" x14ac:dyDescent="0.25">
      <c r="A25" s="3"/>
      <c r="B25" s="124"/>
      <c r="C25" s="122"/>
    </row>
    <row r="26" spans="1:4" x14ac:dyDescent="0.25">
      <c r="B26" s="124"/>
    </row>
    <row r="27" spans="1:4" x14ac:dyDescent="0.25">
      <c r="B27" s="124"/>
    </row>
    <row r="28" spans="1:4" x14ac:dyDescent="0.25">
      <c r="B28" s="1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zoomScaleNormal="100" workbookViewId="0">
      <pane xSplit="2" ySplit="1" topLeftCell="D2" activePane="bottomRight" state="frozen"/>
      <selection pane="topRight" activeCell="C1" sqref="C1"/>
      <selection pane="bottomLeft" activeCell="A2" sqref="A2"/>
      <selection pane="bottomRight" activeCell="B156" sqref="B156"/>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2" hidden="1" customWidth="1" outlineLevel="1"/>
    <col min="5" max="5" width="9.5703125" style="10" customWidth="1" collapsed="1"/>
    <col min="6" max="6" width="11.7109375" style="11" customWidth="1"/>
    <col min="7" max="7" width="12.42578125" style="4" customWidth="1"/>
    <col min="8" max="16384" width="9.140625" style="4"/>
  </cols>
  <sheetData>
    <row r="1" spans="1:7" ht="33" customHeight="1" thickBot="1" x14ac:dyDescent="0.5">
      <c r="A1" s="37" t="str">
        <f ca="1">OFFSET($C1,0,form_lang-1)</f>
        <v>Regnskabsstatistik 2024</v>
      </c>
      <c r="B1" s="14"/>
      <c r="C1" s="1" t="s">
        <v>398</v>
      </c>
      <c r="D1" s="190" t="s">
        <v>637</v>
      </c>
      <c r="E1" s="1">
        <v>1</v>
      </c>
      <c r="F1" s="9"/>
    </row>
    <row r="2" spans="1:7" ht="16.5" thickTop="1" x14ac:dyDescent="0.25">
      <c r="A2" s="29"/>
      <c r="B2" s="38" t="str">
        <f ca="1">OFFSET($C2,0,form_lang-1)</f>
        <v>Regnskabsaflæggende virksomheds CVR-nr.</v>
      </c>
      <c r="C2" s="38" t="s">
        <v>13</v>
      </c>
      <c r="D2" s="191" t="s">
        <v>45</v>
      </c>
      <c r="E2" s="29"/>
      <c r="F2" s="298">
        <v>17150413</v>
      </c>
    </row>
    <row r="3" spans="1:7" ht="15.75" thickBot="1" x14ac:dyDescent="0.3">
      <c r="A3" s="18"/>
      <c r="B3" s="83" t="str">
        <f ca="1">OFFSET($C3,0,form_lang-1)</f>
        <v>Regnskabsaflæggende virksomheds navn</v>
      </c>
      <c r="C3" s="83" t="s">
        <v>12</v>
      </c>
      <c r="D3" s="192" t="s">
        <v>46</v>
      </c>
      <c r="E3" s="33" t="s">
        <v>59</v>
      </c>
      <c r="F3" s="281" t="s">
        <v>292</v>
      </c>
    </row>
    <row r="4" spans="1:7" ht="8.1" customHeight="1" x14ac:dyDescent="0.25">
      <c r="A4" s="15"/>
      <c r="B4" s="16"/>
      <c r="C4" s="16"/>
      <c r="D4" s="118"/>
      <c r="E4" s="64" t="s">
        <v>59</v>
      </c>
      <c r="F4" s="261"/>
    </row>
    <row r="5" spans="1:7" ht="20.100000000000001" customHeight="1" x14ac:dyDescent="0.25">
      <c r="A5" s="50" t="str">
        <f ca="1">OFFSET($C5,0,form_lang-1)</f>
        <v>Regnskabsår og valuta</v>
      </c>
      <c r="B5" s="51"/>
      <c r="C5" s="51" t="s">
        <v>20</v>
      </c>
      <c r="D5" s="193" t="s">
        <v>47</v>
      </c>
      <c r="E5" s="65" t="s">
        <v>59</v>
      </c>
      <c r="F5" s="282" t="s">
        <v>87</v>
      </c>
    </row>
    <row r="6" spans="1:7" ht="37.5" customHeight="1" x14ac:dyDescent="0.25">
      <c r="A6" s="16"/>
      <c r="B6" s="39" t="str">
        <f ca="1">OFFSET($C6,0,form_lang-1)</f>
        <v>De anførte oplysninger vedrører regnskabsperiode:  Fra ÅÅÅÅ-MM-DD og til ÅÅÅÅ-MM-DD</v>
      </c>
      <c r="C6" s="101" t="s">
        <v>305</v>
      </c>
      <c r="D6" s="81" t="s">
        <v>304</v>
      </c>
      <c r="E6" s="66" t="s">
        <v>59</v>
      </c>
      <c r="F6" s="55" t="s">
        <v>397</v>
      </c>
      <c r="G6" s="280" t="s">
        <v>396</v>
      </c>
    </row>
    <row r="7" spans="1:7" ht="8.1" customHeight="1" x14ac:dyDescent="0.25">
      <c r="A7" s="15"/>
      <c r="B7" s="15"/>
      <c r="C7" s="15"/>
      <c r="D7" s="80"/>
      <c r="E7" s="64" t="s">
        <v>59</v>
      </c>
      <c r="F7" s="261"/>
    </row>
    <row r="8" spans="1:7" x14ac:dyDescent="0.25">
      <c r="A8" s="15"/>
      <c r="B8" s="39" t="str">
        <f ca="1">OFFSET($C8,0,form_lang-1)</f>
        <v>Angiv, hvilken valuta virksomheden indberetter beløb i:</v>
      </c>
      <c r="C8" s="39" t="s">
        <v>76</v>
      </c>
      <c r="D8" s="81" t="s">
        <v>570</v>
      </c>
      <c r="E8" s="64" t="s">
        <v>59</v>
      </c>
      <c r="F8" s="283" t="s">
        <v>303</v>
      </c>
    </row>
    <row r="9" spans="1:7" ht="6.75" customHeight="1" thickBot="1" x14ac:dyDescent="0.3">
      <c r="A9" s="16"/>
      <c r="B9" s="16"/>
      <c r="C9" s="16"/>
      <c r="D9" s="118"/>
      <c r="E9" s="66" t="s">
        <v>59</v>
      </c>
      <c r="F9" s="284"/>
    </row>
    <row r="10" spans="1:7" ht="21.95" customHeight="1" x14ac:dyDescent="0.35">
      <c r="A10" s="26" t="str">
        <f ca="1">OFFSET($C10,0,form_lang-1)</f>
        <v>Resultatopgørelse</v>
      </c>
      <c r="B10" s="23"/>
      <c r="C10" s="23" t="s">
        <v>0</v>
      </c>
      <c r="D10" s="165" t="s">
        <v>48</v>
      </c>
      <c r="E10" s="67" t="s">
        <v>59</v>
      </c>
      <c r="F10" s="285" t="str">
        <f>IF(form_lang=1,"I alt for","In total for")</f>
        <v>I alt for</v>
      </c>
    </row>
    <row r="11" spans="1:7" ht="15.75" thickBot="1" x14ac:dyDescent="0.3">
      <c r="A11" s="22"/>
      <c r="B11" s="258" t="str">
        <f ca="1">OFFSET($C11,0,form_lang-1)</f>
        <v>Posterne er yderligere kommenteret i vejledningen.</v>
      </c>
      <c r="C11" t="s">
        <v>626</v>
      </c>
      <c r="D11" s="174" t="s">
        <v>385</v>
      </c>
      <c r="E11" s="36" t="s">
        <v>59</v>
      </c>
      <c r="F11" s="286" t="str">
        <f>IF(form_lang=1,"eget CVR-nr.","own CVR-no.")</f>
        <v>eget CVR-nr.</v>
      </c>
    </row>
    <row r="12" spans="1:7" ht="6.75" customHeight="1" x14ac:dyDescent="0.25">
      <c r="A12" s="16"/>
      <c r="B12" s="34"/>
      <c r="C12" s="34"/>
      <c r="D12" s="139"/>
      <c r="E12" s="66" t="s">
        <v>59</v>
      </c>
      <c r="F12" s="261"/>
    </row>
    <row r="13" spans="1:7" ht="54.95" customHeight="1" x14ac:dyDescent="0.25">
      <c r="A13" s="16"/>
      <c r="B13" s="131"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3" t="s">
        <v>502</v>
      </c>
      <c r="D13" s="153" t="s">
        <v>453</v>
      </c>
      <c r="E13" s="66" t="s">
        <v>59</v>
      </c>
      <c r="F13" s="261"/>
    </row>
    <row r="14" spans="1:7" ht="6.75" customHeight="1" x14ac:dyDescent="0.25">
      <c r="A14" s="46"/>
      <c r="B14" s="46"/>
      <c r="C14" s="16"/>
      <c r="D14" s="118"/>
      <c r="E14" s="259" t="s">
        <v>59</v>
      </c>
      <c r="F14" s="261"/>
    </row>
    <row r="15" spans="1:7" ht="21.95" customHeight="1" x14ac:dyDescent="0.25">
      <c r="A15" s="52" t="str">
        <f ca="1">OFFSET($C15,0,form_lang-1)</f>
        <v>Ordinær drift, før finansielle poster</v>
      </c>
      <c r="B15" s="53"/>
      <c r="C15" s="53" t="s">
        <v>25</v>
      </c>
      <c r="D15" s="166" t="s">
        <v>49</v>
      </c>
      <c r="E15" s="68" t="s">
        <v>59</v>
      </c>
      <c r="F15" s="287" t="str">
        <f>"1.000 "&amp;F$8</f>
        <v>1.000 DKK</v>
      </c>
    </row>
    <row r="16" spans="1:7" ht="15" customHeight="1" x14ac:dyDescent="0.25">
      <c r="A16" s="135">
        <v>1</v>
      </c>
      <c r="B16" s="82" t="str">
        <f t="shared" ref="B16:B34" ca="1" si="0">OFFSET($C16,0,form_lang-1)</f>
        <v>Nettoomsætning (efter fradrag af prisnedslag, merværdi- og punktafgifter)</v>
      </c>
      <c r="C16" s="39" t="s">
        <v>33</v>
      </c>
      <c r="D16" s="81" t="s">
        <v>452</v>
      </c>
      <c r="E16" s="40">
        <v>1</v>
      </c>
      <c r="F16" s="262">
        <v>10</v>
      </c>
    </row>
    <row r="17" spans="1:6" ht="17.25" customHeight="1" x14ac:dyDescent="0.25">
      <c r="A17" s="132">
        <v>2</v>
      </c>
      <c r="B17" s="133" t="str">
        <f t="shared" ca="1" si="0"/>
        <v>Arbejde udført for egen regning og opført under aktiver som tilgang</v>
      </c>
      <c r="C17" s="205" t="s">
        <v>313</v>
      </c>
      <c r="D17" s="57" t="s">
        <v>379</v>
      </c>
      <c r="E17" s="41">
        <v>2</v>
      </c>
      <c r="F17" s="262">
        <v>20</v>
      </c>
    </row>
    <row r="18" spans="1:6" ht="33" customHeight="1" x14ac:dyDescent="0.25">
      <c r="A18" s="132">
        <v>3</v>
      </c>
      <c r="B18" s="79" t="str">
        <f t="shared" ca="1" si="0"/>
        <v>Andre driftsindtægter 
• Her anføres kun indtægter af sekundær karakter.</v>
      </c>
      <c r="C18" s="58" t="s">
        <v>636</v>
      </c>
      <c r="D18" s="205" t="s">
        <v>650</v>
      </c>
      <c r="E18" s="41">
        <v>3</v>
      </c>
      <c r="F18" s="262">
        <v>30</v>
      </c>
    </row>
    <row r="19" spans="1:6" x14ac:dyDescent="0.25">
      <c r="A19" s="132">
        <v>4</v>
      </c>
      <c r="B19" s="205" t="str">
        <f t="shared" ca="1" si="0"/>
        <v>Forbrug af varer (materialer)</v>
      </c>
      <c r="C19" s="58" t="s">
        <v>381</v>
      </c>
      <c r="D19" s="57" t="s">
        <v>456</v>
      </c>
      <c r="E19" s="41">
        <v>4</v>
      </c>
      <c r="F19" s="262">
        <v>40</v>
      </c>
    </row>
    <row r="20" spans="1:6" ht="31.5" customHeight="1" x14ac:dyDescent="0.25">
      <c r="A20" s="132">
        <v>5</v>
      </c>
      <c r="B20" s="79" t="str">
        <f t="shared" ca="1" si="0"/>
        <v>Køb af underentrepriser/underleverandører
• Køb af andres arbejde i forbindelse med virksomhedens primære drift (fremmed arbejde).</v>
      </c>
      <c r="C20" s="58" t="s">
        <v>635</v>
      </c>
      <c r="D20" s="57" t="s">
        <v>50</v>
      </c>
      <c r="E20" s="41">
        <v>5</v>
      </c>
      <c r="F20" s="262">
        <v>50</v>
      </c>
    </row>
    <row r="21" spans="1:6" ht="35.25" customHeight="1" x14ac:dyDescent="0.25">
      <c r="A21" s="132">
        <v>6</v>
      </c>
      <c r="B21" s="205" t="str">
        <f t="shared" ca="1" si="0"/>
        <v>Omkostninger til husleje (ekskl. varme og el)
• Omfatter kun udgifter til lejeforhold.</v>
      </c>
      <c r="C21" s="58" t="s">
        <v>648</v>
      </c>
      <c r="D21" s="205" t="s">
        <v>651</v>
      </c>
      <c r="E21" s="41">
        <v>6</v>
      </c>
      <c r="F21" s="262">
        <v>60</v>
      </c>
    </row>
    <row r="22" spans="1:6" ht="31.5" customHeight="1" x14ac:dyDescent="0.25">
      <c r="A22" s="132">
        <v>7</v>
      </c>
      <c r="B22" s="79" t="str">
        <f t="shared" ca="1" si="0"/>
        <v>Omkostninger til anskaffelse af småinventar/driftsmidler med kort levetid
• Udgifter til anskaffelser, der udgiftsføres fuldt ud over resultatopgørelsen i købsåret, dvs. straksafskrives.</v>
      </c>
      <c r="C22" s="205" t="s">
        <v>634</v>
      </c>
      <c r="D22" s="57" t="s">
        <v>571</v>
      </c>
      <c r="E22" s="41">
        <v>7</v>
      </c>
      <c r="F22" s="262">
        <v>70</v>
      </c>
    </row>
    <row r="23" spans="1:6" x14ac:dyDescent="0.25">
      <c r="A23" s="132">
        <v>8</v>
      </c>
      <c r="B23" s="205" t="str">
        <f t="shared" ca="1" si="0"/>
        <v>Omkostninger til leje af arbejdskraft fra andet firma (fx vikarbureau)</v>
      </c>
      <c r="C23" s="42" t="s">
        <v>60</v>
      </c>
      <c r="D23" s="57" t="s">
        <v>373</v>
      </c>
      <c r="E23" s="41">
        <v>8</v>
      </c>
      <c r="F23" s="262">
        <v>80</v>
      </c>
    </row>
    <row r="24" spans="1:6" x14ac:dyDescent="0.25">
      <c r="A24" s="137">
        <v>9</v>
      </c>
      <c r="B24" s="206" t="str">
        <f t="shared" ca="1" si="0"/>
        <v>Omkostninger til langtidsleje og operationel leasing</v>
      </c>
      <c r="C24" s="45" t="s">
        <v>61</v>
      </c>
      <c r="D24" s="48" t="s">
        <v>51</v>
      </c>
      <c r="E24" s="44">
        <v>9</v>
      </c>
      <c r="F24" s="262">
        <v>90</v>
      </c>
    </row>
    <row r="25" spans="1:6" x14ac:dyDescent="0.25">
      <c r="A25" s="137">
        <v>10</v>
      </c>
      <c r="B25" s="206" t="str">
        <f t="shared" ca="1" si="0"/>
        <v>Tab på debitorer (konstaterede tab og ændringer i hensættelse) (+/-)</v>
      </c>
      <c r="C25" s="45" t="s">
        <v>300</v>
      </c>
      <c r="D25" s="48" t="s">
        <v>374</v>
      </c>
      <c r="E25" s="44">
        <v>10</v>
      </c>
      <c r="F25" s="262">
        <v>100</v>
      </c>
    </row>
    <row r="26" spans="1:6" ht="48" customHeight="1" x14ac:dyDescent="0.25">
      <c r="A26" s="137">
        <v>11</v>
      </c>
      <c r="B26" s="142" t="str">
        <f t="shared" ca="1" si="0"/>
        <v>Eksterne omkostninger i øvrigt (bortset fra poster af sekundær karakter)
• Udgifter til køretøjer, reparation, vedligeholdelse, rengøring, uddannelse, arbejdstøj, kontorartikler, telefon, revisor , forsikringer o.l.</v>
      </c>
      <c r="C26" s="206" t="s">
        <v>633</v>
      </c>
      <c r="D26" s="206" t="s">
        <v>572</v>
      </c>
      <c r="E26" s="44">
        <v>11</v>
      </c>
      <c r="F26" s="262">
        <v>110</v>
      </c>
    </row>
    <row r="27" spans="1:6" ht="32.25" customHeight="1" x14ac:dyDescent="0.25">
      <c r="A27" s="137">
        <v>12</v>
      </c>
      <c r="B27" s="206" t="str">
        <f ca="1">OFFSET($C27,0,form_lang-1)</f>
        <v>Lønninger og gager
• Refusioner og viderefaktureret løn fratrækkes ikke og anføres i pkt. 3 som anden driftsindtægt.</v>
      </c>
      <c r="C27" s="206" t="s">
        <v>632</v>
      </c>
      <c r="D27" s="206" t="s">
        <v>573</v>
      </c>
      <c r="E27" s="44">
        <v>12</v>
      </c>
      <c r="F27" s="262">
        <v>120</v>
      </c>
    </row>
    <row r="28" spans="1:6" x14ac:dyDescent="0.25">
      <c r="A28" s="137">
        <v>13</v>
      </c>
      <c r="B28" s="206" t="str">
        <f t="shared" ca="1" si="0"/>
        <v>Pensionsomkostninger</v>
      </c>
      <c r="C28" s="45" t="s">
        <v>62</v>
      </c>
      <c r="D28" s="48" t="s">
        <v>335</v>
      </c>
      <c r="E28" s="44">
        <v>13</v>
      </c>
      <c r="F28" s="262">
        <v>130</v>
      </c>
    </row>
    <row r="29" spans="1:6" ht="46.5" customHeight="1" x14ac:dyDescent="0.25">
      <c r="A29" s="137">
        <v>14</v>
      </c>
      <c r="B29" s="206" t="str">
        <f t="shared" ca="1" si="0"/>
        <v>Andre omkostninger til social sikring
• Arbejdsgiverens bidrag til ATP, AER, BST ol. og personaleforsikringer i form af syge-arbejdsskade- ulykkes og livsforsikringer mm.</v>
      </c>
      <c r="C29" s="206" t="s">
        <v>317</v>
      </c>
      <c r="D29" s="206" t="s">
        <v>576</v>
      </c>
      <c r="E29" s="44">
        <v>14</v>
      </c>
      <c r="F29" s="262">
        <v>140</v>
      </c>
    </row>
    <row r="30" spans="1:6" x14ac:dyDescent="0.25">
      <c r="A30" s="137">
        <v>15</v>
      </c>
      <c r="B30" s="206" t="str">
        <f t="shared" ca="1" si="0"/>
        <v>Afskrivninger af materielle og immaterielle anlægsaktiver</v>
      </c>
      <c r="C30" s="45" t="s">
        <v>102</v>
      </c>
      <c r="D30" s="48" t="s">
        <v>342</v>
      </c>
      <c r="E30" s="44">
        <v>15</v>
      </c>
      <c r="F30" s="262">
        <v>150</v>
      </c>
    </row>
    <row r="31" spans="1:6" x14ac:dyDescent="0.25">
      <c r="A31" s="137">
        <v>16</v>
      </c>
      <c r="B31" s="206" t="str">
        <f t="shared" ca="1" si="0"/>
        <v>Nedskrivninger af materielle og immaterielle anlægsaktiver</v>
      </c>
      <c r="C31" s="45" t="s">
        <v>103</v>
      </c>
      <c r="D31" s="48" t="s">
        <v>376</v>
      </c>
      <c r="E31" s="44">
        <v>16</v>
      </c>
      <c r="F31" s="262">
        <v>160</v>
      </c>
    </row>
    <row r="32" spans="1:6" ht="34.5" customHeight="1" x14ac:dyDescent="0.25">
      <c r="A32" s="132">
        <v>17</v>
      </c>
      <c r="B32" s="134" t="str">
        <f t="shared" ca="1" si="0"/>
        <v>Nedskrivninger af omsætningsaktiver (bortset fra finansielle omsætningsaktiver)</v>
      </c>
      <c r="C32" s="42" t="s">
        <v>63</v>
      </c>
      <c r="D32" s="134" t="s">
        <v>574</v>
      </c>
      <c r="E32" s="41">
        <v>17</v>
      </c>
      <c r="F32" s="262">
        <v>170</v>
      </c>
    </row>
    <row r="33" spans="1:6" ht="33.75" customHeight="1" x14ac:dyDescent="0.25">
      <c r="A33" s="137">
        <v>18</v>
      </c>
      <c r="B33" s="206" t="str">
        <f t="shared" ca="1" si="0"/>
        <v>Sekundære omkostninger
•Tab af salg af immaterielle og materielle anlægsafgifter, udgifter til erstatninger o.l.</v>
      </c>
      <c r="C33" s="49" t="s">
        <v>631</v>
      </c>
      <c r="D33" s="206" t="s">
        <v>575</v>
      </c>
      <c r="E33" s="44">
        <v>18</v>
      </c>
      <c r="F33" s="262">
        <v>180</v>
      </c>
    </row>
    <row r="34" spans="1:6" s="7" customFormat="1" x14ac:dyDescent="0.25">
      <c r="A34" s="136">
        <v>19</v>
      </c>
      <c r="B34" s="167" t="str">
        <f t="shared" ca="1" si="0"/>
        <v>Ordinært driftsresultat før finansielle poster iht. årsregnskabet</v>
      </c>
      <c r="C34" s="20" t="s">
        <v>24</v>
      </c>
      <c r="D34" s="167" t="s">
        <v>69</v>
      </c>
      <c r="E34" s="19">
        <v>19</v>
      </c>
      <c r="F34" s="288">
        <v>190</v>
      </c>
    </row>
    <row r="35" spans="1:6" ht="21.95" customHeight="1" x14ac:dyDescent="0.25">
      <c r="A35" s="50" t="str">
        <f ca="1">OFFSET($C35,0,form_lang-1)</f>
        <v>Finansielle poster</v>
      </c>
      <c r="B35" s="56"/>
      <c r="C35" s="56" t="s">
        <v>1</v>
      </c>
      <c r="D35" s="168" t="s">
        <v>53</v>
      </c>
      <c r="E35" s="65" t="s">
        <v>59</v>
      </c>
      <c r="F35" s="289" t="str">
        <f>"1.000 "&amp;F$8</f>
        <v>1.000 DKK</v>
      </c>
    </row>
    <row r="36" spans="1:6" ht="54" customHeight="1" x14ac:dyDescent="0.25">
      <c r="A36" s="139">
        <v>20</v>
      </c>
      <c r="B36" s="207" t="str">
        <f ca="1">OFFSET($C36,0,form_lang-1)</f>
        <v>Indtægter af kapitalandele og øvrigt udbytte af finansielle anlægsaktiver 
• Overskud, udbytte, royalties og opskrivninger.
• Negativt udbytte eller værdiregulering angives i pkt. 22 (fx nedskrivninger).</v>
      </c>
      <c r="C36" s="115" t="s">
        <v>630</v>
      </c>
      <c r="D36" s="207" t="s">
        <v>577</v>
      </c>
      <c r="E36" s="16">
        <v>20</v>
      </c>
      <c r="F36" s="262">
        <v>200</v>
      </c>
    </row>
    <row r="37" spans="1:6" ht="30.75" customHeight="1" x14ac:dyDescent="0.25">
      <c r="A37" s="137">
        <v>21</v>
      </c>
      <c r="B37" s="206" t="str">
        <f ca="1">OFFSET($C37,0,form_lang-1)</f>
        <v>Renteindtægter o.l. af finansielle anlægsaktiver og omsætningsaktiver
• Af tilgodehavende, obligationer samt andre værdipapirer og likvide beholdninger.</v>
      </c>
      <c r="C37" s="49" t="s">
        <v>629</v>
      </c>
      <c r="D37" s="206" t="s">
        <v>578</v>
      </c>
      <c r="E37" s="45">
        <v>21</v>
      </c>
      <c r="F37" s="262">
        <v>210</v>
      </c>
    </row>
    <row r="38" spans="1:6" ht="48.75" customHeight="1" x14ac:dyDescent="0.25">
      <c r="A38" s="137">
        <v>22</v>
      </c>
      <c r="B38" s="206" t="str">
        <f ca="1">OFFSET($C38,0,form_lang-1)</f>
        <v>Nedskrivning af finansielle anlægs- og omsætningsaktiver
• Nedskrivninger, hvor aktivets værdi permanent antages at være lavere end  anskaffelses-eller kostprisen, incl negativ udbytte.</v>
      </c>
      <c r="C38" s="49" t="s">
        <v>628</v>
      </c>
      <c r="D38" s="206" t="s">
        <v>579</v>
      </c>
      <c r="E38" s="44">
        <v>22</v>
      </c>
      <c r="F38" s="262">
        <v>220</v>
      </c>
    </row>
    <row r="39" spans="1:6" ht="28.5" customHeight="1" x14ac:dyDescent="0.25">
      <c r="A39" s="137">
        <v>23</v>
      </c>
      <c r="B39" s="206" t="str">
        <f ca="1">OFFSET($C39,0,form_lang-1)</f>
        <v>Renteomkostninger o.l.</v>
      </c>
      <c r="C39" s="45" t="s">
        <v>26</v>
      </c>
      <c r="D39" s="206" t="s">
        <v>580</v>
      </c>
      <c r="E39" s="44">
        <v>23</v>
      </c>
      <c r="F39" s="262">
        <v>230</v>
      </c>
    </row>
    <row r="40" spans="1:6" s="7" customFormat="1" x14ac:dyDescent="0.25">
      <c r="A40" s="146">
        <v>24</v>
      </c>
      <c r="B40" s="167" t="str">
        <f ca="1">OFFSET($C40,0,form_lang-1)</f>
        <v>Ordinært resultat, før skat (+/-)</v>
      </c>
      <c r="C40" s="20" t="s">
        <v>298</v>
      </c>
      <c r="D40" s="167" t="s">
        <v>299</v>
      </c>
      <c r="E40" s="19">
        <v>24</v>
      </c>
      <c r="F40" s="288">
        <v>240</v>
      </c>
    </row>
    <row r="41" spans="1:6" ht="20.100000000000001" customHeight="1" x14ac:dyDescent="0.25">
      <c r="A41" s="50" t="str">
        <f ca="1">OFFSET($C41,0,form_lang-1)</f>
        <v>Skatter</v>
      </c>
      <c r="B41" s="46"/>
      <c r="C41" s="46" t="s">
        <v>2</v>
      </c>
      <c r="D41" s="169" t="s">
        <v>52</v>
      </c>
      <c r="E41" s="65" t="s">
        <v>59</v>
      </c>
      <c r="F41" s="290"/>
    </row>
    <row r="42" spans="1:6" x14ac:dyDescent="0.25">
      <c r="A42" s="140">
        <v>25</v>
      </c>
      <c r="B42" s="63" t="str">
        <f ca="1">OFFSET($C42,0,form_lang-1)</f>
        <v>Selskabsskat mv. af ordinært resultat (+/-)</v>
      </c>
      <c r="C42" s="63" t="s">
        <v>75</v>
      </c>
      <c r="D42" s="170" t="s">
        <v>581</v>
      </c>
      <c r="E42" s="63">
        <v>25</v>
      </c>
      <c r="F42" s="262">
        <v>250</v>
      </c>
    </row>
    <row r="43" spans="1:6" ht="20.100000000000001" customHeight="1" x14ac:dyDescent="0.25">
      <c r="A43" s="50" t="str">
        <f ca="1">OFFSET($C43,0,form_lang-1)</f>
        <v>Årets resultat</v>
      </c>
      <c r="B43" s="46"/>
      <c r="C43" s="46" t="s">
        <v>29</v>
      </c>
      <c r="D43" s="169" t="s">
        <v>70</v>
      </c>
      <c r="E43" s="65" t="s">
        <v>59</v>
      </c>
      <c r="F43" s="290"/>
    </row>
    <row r="44" spans="1:6" s="7" customFormat="1" ht="36.75" customHeight="1" thickBot="1" x14ac:dyDescent="0.3">
      <c r="A44" s="141">
        <v>26</v>
      </c>
      <c r="B44" s="245" t="str">
        <f ca="1">OFFSET($C44,0,form_lang-1)</f>
        <v>Årets resultat (+/-)
(pkt. 24-25)</v>
      </c>
      <c r="C44" s="245" t="s">
        <v>363</v>
      </c>
      <c r="D44" s="103" t="s">
        <v>297</v>
      </c>
      <c r="E44" s="61">
        <v>26</v>
      </c>
      <c r="F44" s="288">
        <v>260</v>
      </c>
    </row>
    <row r="45" spans="1:6" s="7" customFormat="1" ht="9.9499999999999993" customHeight="1" thickTop="1" x14ac:dyDescent="0.25">
      <c r="A45" s="17"/>
      <c r="B45" s="17"/>
      <c r="C45" s="17"/>
      <c r="D45" s="171"/>
      <c r="E45" s="69" t="s">
        <v>59</v>
      </c>
      <c r="F45" s="291"/>
    </row>
    <row r="46" spans="1:6" ht="20.100000000000001" customHeight="1" x14ac:dyDescent="0.25">
      <c r="A46" s="50" t="str">
        <f ca="1">OFFSET($C46,0,form_lang-1)</f>
        <v>Resultatanvendelse</v>
      </c>
      <c r="B46" s="46"/>
      <c r="C46" s="46" t="s">
        <v>3</v>
      </c>
      <c r="D46" s="169" t="s">
        <v>54</v>
      </c>
      <c r="E46" s="65" t="s">
        <v>59</v>
      </c>
      <c r="F46" s="287" t="str">
        <f>"1.000 "&amp;F$8</f>
        <v>1.000 DKK</v>
      </c>
    </row>
    <row r="47" spans="1:6" ht="15" customHeight="1" x14ac:dyDescent="0.25">
      <c r="A47" s="135">
        <v>27</v>
      </c>
      <c r="B47" s="47" t="str">
        <f ca="1">OFFSET($C47,0,form_lang-1)</f>
        <v>Konsolidering, dvs. overførsel til (+) eller fra (-) egenkapitalen</v>
      </c>
      <c r="C47" s="47" t="s">
        <v>30</v>
      </c>
      <c r="D47" s="172" t="s">
        <v>301</v>
      </c>
      <c r="E47" s="39">
        <v>27</v>
      </c>
      <c r="F47" s="288">
        <v>270</v>
      </c>
    </row>
    <row r="48" spans="1:6" ht="30" x14ac:dyDescent="0.25">
      <c r="A48" s="132">
        <v>28</v>
      </c>
      <c r="B48" s="79" t="str">
        <f ca="1">OFFSET($C48,0,form_lang-1)</f>
        <v>Udbytte, ekstraordinært udbytte, udbetaling til indehavere, efterbetaling til andelshavere og anden udlodning
Udbetalt eller deklareret.</v>
      </c>
      <c r="C48" s="79" t="s">
        <v>627</v>
      </c>
      <c r="D48" s="79" t="s">
        <v>343</v>
      </c>
      <c r="E48" s="57">
        <v>28</v>
      </c>
      <c r="F48" s="288">
        <v>280</v>
      </c>
    </row>
    <row r="49" spans="1:6" ht="6.75" customHeight="1" thickBot="1" x14ac:dyDescent="0.3">
      <c r="A49" s="16"/>
      <c r="B49" s="16"/>
      <c r="C49" s="16"/>
      <c r="D49" s="118"/>
      <c r="E49" s="66" t="s">
        <v>59</v>
      </c>
      <c r="F49" s="292"/>
    </row>
    <row r="50" spans="1:6" s="11" customFormat="1" ht="21.95" customHeight="1" x14ac:dyDescent="0.35">
      <c r="A50" s="27" t="str">
        <f ca="1">OFFSET($C50,0,form_lang-1)</f>
        <v>Balance</v>
      </c>
      <c r="B50" s="24"/>
      <c r="C50" s="24" t="s">
        <v>4</v>
      </c>
      <c r="D50" s="173" t="s">
        <v>64</v>
      </c>
      <c r="E50" s="70" t="s">
        <v>59</v>
      </c>
      <c r="F50" s="285" t="str">
        <f>IF(form_lang=1,"I alt for","In total for")</f>
        <v>I alt for</v>
      </c>
    </row>
    <row r="51" spans="1:6" ht="15.75" thickBot="1" x14ac:dyDescent="0.3">
      <c r="A51" s="22"/>
      <c r="B51" s="25"/>
      <c r="C51" s="25"/>
      <c r="D51" s="174" t="s">
        <v>59</v>
      </c>
      <c r="E51" s="36" t="s">
        <v>59</v>
      </c>
      <c r="F51" s="286" t="str">
        <f>IF(form_lang=1,"eget CVR-nr.","own CVR-no.")</f>
        <v>eget CVR-nr.</v>
      </c>
    </row>
    <row r="52" spans="1:6" ht="6.75" customHeight="1" x14ac:dyDescent="0.25">
      <c r="A52" s="16"/>
      <c r="B52" s="34"/>
      <c r="C52" s="34"/>
      <c r="D52" s="139"/>
      <c r="E52" s="66" t="s">
        <v>59</v>
      </c>
      <c r="F52" s="261"/>
    </row>
    <row r="53" spans="1:6" ht="61.5" customHeight="1" x14ac:dyDescent="0.25">
      <c r="A53" s="16"/>
      <c r="B53" s="131"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3" t="s">
        <v>502</v>
      </c>
      <c r="D53" s="153" t="s">
        <v>453</v>
      </c>
      <c r="E53" s="66" t="s">
        <v>59</v>
      </c>
      <c r="F53" s="261"/>
    </row>
    <row r="54" spans="1:6" ht="6.75" customHeight="1" x14ac:dyDescent="0.25">
      <c r="A54" s="16"/>
      <c r="B54" s="16"/>
      <c r="C54" s="16"/>
      <c r="D54" s="118"/>
      <c r="E54" s="66" t="s">
        <v>59</v>
      </c>
      <c r="F54" s="261"/>
    </row>
    <row r="55" spans="1:6" s="7" customFormat="1" ht="9.9499999999999993" customHeight="1" x14ac:dyDescent="0.25">
      <c r="A55" s="17"/>
      <c r="B55" s="17"/>
      <c r="C55" s="17"/>
      <c r="D55" s="171"/>
      <c r="E55" s="69" t="s">
        <v>59</v>
      </c>
      <c r="F55" s="291"/>
    </row>
    <row r="56" spans="1:6" ht="20.100000000000001" customHeight="1" x14ac:dyDescent="0.25">
      <c r="A56" s="50" t="str">
        <f ca="1">OFFSET($C56,0,form_lang-1)</f>
        <v>Passiver</v>
      </c>
      <c r="B56" s="46"/>
      <c r="C56" s="46" t="s">
        <v>5</v>
      </c>
      <c r="D56" s="169" t="s">
        <v>66</v>
      </c>
      <c r="E56" s="65" t="s">
        <v>59</v>
      </c>
      <c r="F56" s="293" t="str">
        <f>"1.000 "&amp;F$8</f>
        <v>1.000 DKK</v>
      </c>
    </row>
    <row r="57" spans="1:6" ht="15.75" thickBot="1" x14ac:dyDescent="0.3">
      <c r="A57" s="215">
        <v>55</v>
      </c>
      <c r="B57" s="231" t="str">
        <f ca="1">OFFSET($C57,0,form_lang-1)</f>
        <v>Egenkapital ultimo (+/-)</v>
      </c>
      <c r="C57" s="16" t="s">
        <v>302</v>
      </c>
      <c r="D57" s="118" t="s">
        <v>504</v>
      </c>
      <c r="E57" s="16">
        <v>55</v>
      </c>
      <c r="F57" s="262">
        <v>550</v>
      </c>
    </row>
    <row r="58" spans="1:6" ht="8.1" customHeight="1" x14ac:dyDescent="0.25">
      <c r="A58" s="16"/>
      <c r="B58" s="17"/>
      <c r="C58" s="32"/>
      <c r="D58" s="175"/>
      <c r="E58" s="60" t="s">
        <v>59</v>
      </c>
      <c r="F58" s="294"/>
    </row>
    <row r="59" spans="1:6" s="7" customFormat="1" ht="21.95" customHeight="1" thickBot="1" x14ac:dyDescent="0.3">
      <c r="A59" s="216">
        <v>61</v>
      </c>
      <c r="B59" s="230" t="str">
        <f ca="1">OFFSET($C59,0,form_lang-1)</f>
        <v>Passiver i alt</v>
      </c>
      <c r="C59" s="61" t="s">
        <v>31</v>
      </c>
      <c r="D59" s="103" t="s">
        <v>98</v>
      </c>
      <c r="E59" s="61">
        <v>61</v>
      </c>
      <c r="F59" s="297">
        <v>610</v>
      </c>
    </row>
    <row r="60" spans="1:6" s="7" customFormat="1" ht="9.9499999999999993" customHeight="1" thickTop="1" x14ac:dyDescent="0.25">
      <c r="A60" s="17"/>
      <c r="B60" s="17"/>
      <c r="C60" s="17"/>
      <c r="D60" s="171"/>
      <c r="E60" s="69" t="s">
        <v>59</v>
      </c>
      <c r="F60" s="291"/>
    </row>
    <row r="61" spans="1:6" ht="6.75" customHeight="1" thickBot="1" x14ac:dyDescent="0.3">
      <c r="A61" s="15"/>
      <c r="B61" s="15"/>
      <c r="C61" s="15"/>
      <c r="D61" s="80"/>
      <c r="E61" s="64" t="s">
        <v>59</v>
      </c>
      <c r="F61" s="261"/>
    </row>
    <row r="62" spans="1:6" ht="21.95" customHeight="1" x14ac:dyDescent="0.35">
      <c r="A62" s="31" t="str">
        <f ca="1">OFFSET($C62,0,form_lang-1)</f>
        <v>Regnskabsårets investeringer</v>
      </c>
      <c r="B62" s="32"/>
      <c r="C62" s="32" t="s">
        <v>7</v>
      </c>
      <c r="D62" s="175" t="s">
        <v>71</v>
      </c>
      <c r="E62" s="71" t="s">
        <v>59</v>
      </c>
      <c r="F62" s="294" t="str">
        <f>IF(form_lang=1,"I alt for","In total for")</f>
        <v>I alt for</v>
      </c>
    </row>
    <row r="63" spans="1:6" ht="15.75" thickBot="1" x14ac:dyDescent="0.3">
      <c r="A63" s="18"/>
      <c r="B63" s="252" t="str">
        <f ca="1">OFFSET($C63,0,form_lang-1)</f>
        <v>Posterne er yderligere kommenteret i vejledningen.</v>
      </c>
      <c r="C63" t="s">
        <v>626</v>
      </c>
      <c r="D63" s="174" t="s">
        <v>582</v>
      </c>
      <c r="E63" s="33" t="s">
        <v>59</v>
      </c>
      <c r="F63" s="292" t="str">
        <f>IF(form_lang=1,"eget CVR-nr.","own CVR-no.")</f>
        <v>eget CVR-nr.</v>
      </c>
    </row>
    <row r="64" spans="1:6" ht="6.75" customHeight="1" x14ac:dyDescent="0.25">
      <c r="A64" s="35"/>
      <c r="B64" s="59"/>
      <c r="C64" s="59"/>
      <c r="D64" s="177"/>
      <c r="E64" s="60" t="s">
        <v>59</v>
      </c>
      <c r="F64" s="294"/>
    </row>
    <row r="65" spans="1:51" x14ac:dyDescent="0.25">
      <c r="A65" s="3"/>
      <c r="B65" s="131" t="str">
        <f ca="1">OFFSET($C65,0,form_lang-1)</f>
        <v>Investeringer omfatter alene aktiver, der er bestemt til firmaets vedvarende eje eller brug.</v>
      </c>
      <c r="C65" s="21" t="s">
        <v>6</v>
      </c>
      <c r="D65" s="153" t="s">
        <v>505</v>
      </c>
      <c r="E65" s="251" t="s">
        <v>59</v>
      </c>
      <c r="F65" s="261"/>
    </row>
    <row r="66" spans="1:51" ht="6.75" customHeight="1" x14ac:dyDescent="0.25">
      <c r="A66" s="16"/>
      <c r="B66" s="16"/>
      <c r="C66" s="16"/>
      <c r="D66" s="118"/>
      <c r="E66" s="66" t="s">
        <v>59</v>
      </c>
      <c r="F66" s="261"/>
    </row>
    <row r="67" spans="1:51" ht="20.100000000000001" customHeight="1" x14ac:dyDescent="0.25">
      <c r="A67" s="50" t="str">
        <f ca="1">OFFSET($C67,0,form_lang-1)</f>
        <v>Tilgang</v>
      </c>
      <c r="B67" s="260"/>
      <c r="C67" s="46" t="s">
        <v>8</v>
      </c>
      <c r="D67" s="169" t="s">
        <v>506</v>
      </c>
      <c r="E67" s="65" t="s">
        <v>59</v>
      </c>
      <c r="F67" s="293" t="str">
        <f>"1.000 "&amp;F$8</f>
        <v>1.000 DKK</v>
      </c>
    </row>
    <row r="68" spans="1:51" ht="6.75" customHeight="1" x14ac:dyDescent="0.25">
      <c r="A68" s="15"/>
      <c r="B68" s="16"/>
      <c r="C68" s="16"/>
      <c r="D68" s="118"/>
      <c r="E68" s="64" t="s">
        <v>59</v>
      </c>
      <c r="F68" s="295"/>
    </row>
    <row r="69" spans="1:51" ht="60" customHeight="1" x14ac:dyDescent="0.25">
      <c r="A69" s="116"/>
      <c r="B69" s="188"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50" t="s">
        <v>96</v>
      </c>
      <c r="D69" s="186" t="s">
        <v>583</v>
      </c>
      <c r="E69" s="113" t="s">
        <v>59</v>
      </c>
      <c r="F69" s="273"/>
    </row>
    <row r="70" spans="1:51" s="16" customFormat="1" ht="12.75" customHeight="1" x14ac:dyDescent="0.25">
      <c r="D70" s="118"/>
      <c r="F70" s="272"/>
    </row>
    <row r="71" spans="1:51" ht="129" customHeight="1" x14ac:dyDescent="0.25">
      <c r="A71" s="16"/>
      <c r="B71" s="131"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8" t="s">
        <v>625</v>
      </c>
      <c r="D71" s="186" t="s">
        <v>584</v>
      </c>
      <c r="E71" s="66" t="s">
        <v>59</v>
      </c>
      <c r="F71" s="273"/>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9"/>
      <c r="F72" s="29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6"/>
      <c r="B73" s="232" t="str">
        <f t="shared" ref="B73:B79" ca="1" si="1">OFFSET($C73,0,form_lang-1)</f>
        <v>Immaterielle anlægsaktiver</v>
      </c>
      <c r="C73" s="112" t="s">
        <v>14</v>
      </c>
      <c r="D73" s="179" t="s">
        <v>72</v>
      </c>
      <c r="E73" s="113" t="s">
        <v>59</v>
      </c>
      <c r="F73" s="273"/>
    </row>
    <row r="74" spans="1:51" ht="30" x14ac:dyDescent="0.25">
      <c r="A74" s="145">
        <v>62</v>
      </c>
      <c r="B74" s="224" t="str">
        <f t="shared" ca="1" si="1"/>
        <v>Tilgang af Færdiggjorte udviklingsprojekter til kostpris
• Bemærk at overførsel fra posten immaterielle aktiver under udvikling ikke er en tilgang.</v>
      </c>
      <c r="C74" s="115" t="s">
        <v>624</v>
      </c>
      <c r="D74" s="117" t="s">
        <v>585</v>
      </c>
      <c r="E74" s="16">
        <v>62</v>
      </c>
      <c r="F74" s="268">
        <v>620</v>
      </c>
    </row>
    <row r="75" spans="1:51" x14ac:dyDescent="0.25">
      <c r="A75" s="145">
        <v>63</v>
      </c>
      <c r="B75" s="143" t="str">
        <f t="shared" ca="1" si="1"/>
        <v>Tilgang af Erhvervede koncessioner, patenter, licenser, varemærker samt lignende rettigheder til kostpris</v>
      </c>
      <c r="C75" s="45" t="s">
        <v>314</v>
      </c>
      <c r="D75" s="62" t="s">
        <v>586</v>
      </c>
      <c r="E75" s="45">
        <v>63</v>
      </c>
      <c r="F75" s="262">
        <v>630</v>
      </c>
    </row>
    <row r="76" spans="1:51" ht="30" x14ac:dyDescent="0.25">
      <c r="A76" s="209">
        <v>64</v>
      </c>
      <c r="B76" s="225" t="str">
        <f t="shared" ca="1" si="1"/>
        <v>Tilgang af Software til kostpris
• Bemærk at overførsel fra posten immaterielle aktiver under udvikling ikke er en tilgang.</v>
      </c>
      <c r="C76" s="49" t="s">
        <v>623</v>
      </c>
      <c r="D76" s="62" t="s">
        <v>587</v>
      </c>
      <c r="E76" s="45">
        <v>64</v>
      </c>
      <c r="F76" s="262">
        <v>640</v>
      </c>
    </row>
    <row r="77" spans="1:51" ht="30" x14ac:dyDescent="0.25">
      <c r="A77" s="145">
        <v>65</v>
      </c>
      <c r="B77" s="143" t="str">
        <f t="shared" ca="1" si="1"/>
        <v>Tilgang af Goodwill
• Bemærk at overførsel fra posten immaterielle aktiver under udvikling ikke er en tilgang.</v>
      </c>
      <c r="C77" s="58" t="s">
        <v>622</v>
      </c>
      <c r="D77" s="134" t="s">
        <v>588</v>
      </c>
      <c r="E77" s="42">
        <v>65</v>
      </c>
      <c r="F77" s="262">
        <v>650</v>
      </c>
    </row>
    <row r="78" spans="1:51" ht="15.75" thickBot="1" x14ac:dyDescent="0.3">
      <c r="A78" s="219">
        <v>66</v>
      </c>
      <c r="B78" s="220" t="str">
        <f t="shared" ca="1" si="1"/>
        <v>Tilgang af Immaterialle aktiver under udvikling</v>
      </c>
      <c r="C78" s="16" t="s">
        <v>315</v>
      </c>
      <c r="D78" s="118" t="s">
        <v>523</v>
      </c>
      <c r="E78" s="16">
        <v>66</v>
      </c>
      <c r="F78" s="264">
        <v>660</v>
      </c>
    </row>
    <row r="79" spans="1:51" s="7" customFormat="1" ht="36.75" customHeight="1" x14ac:dyDescent="0.25">
      <c r="A79" s="138">
        <v>67</v>
      </c>
      <c r="B79" s="156" t="str">
        <f t="shared" ca="1" si="1"/>
        <v>Immaterielle anlægsaktiver i alt
(pkt. 62+63+64+65+66)</v>
      </c>
      <c r="C79" s="102" t="s">
        <v>321</v>
      </c>
      <c r="D79" s="184" t="s">
        <v>589</v>
      </c>
      <c r="E79" s="19">
        <v>67</v>
      </c>
      <c r="F79" s="265">
        <v>670</v>
      </c>
    </row>
    <row r="80" spans="1:51" ht="27" customHeight="1" x14ac:dyDescent="0.25">
      <c r="A80" s="144"/>
      <c r="B80" s="200" t="str">
        <f t="shared" ref="B80:B86" ca="1" si="2">OFFSET($C80,0,form_lang-1)</f>
        <v>Grunde og bygninger</v>
      </c>
      <c r="C80" s="112" t="s">
        <v>67</v>
      </c>
      <c r="D80" s="179" t="s">
        <v>65</v>
      </c>
      <c r="E80" s="114" t="s">
        <v>59</v>
      </c>
      <c r="F80" s="273"/>
    </row>
    <row r="81" spans="1:6" ht="33.75" customHeight="1" x14ac:dyDescent="0.25">
      <c r="A81" s="145">
        <v>68</v>
      </c>
      <c r="B81" s="143" t="str">
        <f t="shared" ca="1" si="2"/>
        <v>Tilgang/Køb af eksisterende bygninger (inkl. grundværdi)
• Bemærk, at overførsel fra posten Aktiver under opførelse er ikke en tilgang.</v>
      </c>
      <c r="C81" s="115" t="s">
        <v>621</v>
      </c>
      <c r="D81" s="117" t="s">
        <v>590</v>
      </c>
      <c r="E81" s="16">
        <v>68</v>
      </c>
      <c r="F81" s="268">
        <v>680</v>
      </c>
    </row>
    <row r="82" spans="1:6" ht="31.5" customHeight="1" x14ac:dyDescent="0.25">
      <c r="A82" s="145">
        <v>69</v>
      </c>
      <c r="B82" s="143" t="str">
        <f t="shared" ca="1" si="2"/>
        <v>Tilgang af opførelsesudgifter for nybygninger (ekskl. grunde)
• Bemærk, at overførsel fra posten Aktiver under opførelse er ikke en tilgang.</v>
      </c>
      <c r="C82" s="49" t="s">
        <v>620</v>
      </c>
      <c r="D82" s="62" t="s">
        <v>591</v>
      </c>
      <c r="E82" s="45">
        <v>69</v>
      </c>
      <c r="F82" s="262">
        <v>690</v>
      </c>
    </row>
    <row r="83" spans="1:6" ht="33.75" customHeight="1" x14ac:dyDescent="0.25">
      <c r="A83" s="209">
        <v>70</v>
      </c>
      <c r="B83" s="218" t="str">
        <f t="shared" ca="1" si="2"/>
        <v>Tilgang/Køb af ubebyggede grunde
• Bemærk, at overførsel fra posten Aktiver under opførelse er ikke en tilgang.</v>
      </c>
      <c r="C83" s="49" t="s">
        <v>619</v>
      </c>
      <c r="D83" s="62" t="s">
        <v>592</v>
      </c>
      <c r="E83" s="45">
        <v>70</v>
      </c>
      <c r="F83" s="262">
        <v>700</v>
      </c>
    </row>
    <row r="84" spans="1:6" ht="60" x14ac:dyDescent="0.25">
      <c r="A84" s="209">
        <v>71</v>
      </c>
      <c r="B84" s="218" t="str">
        <f t="shared" ca="1" si="2"/>
        <v>Tilgang af ombygning af bygninger til kostpris
Medtages ikke:
• Omkostninger til ombygning af lejede lokaler (angives i pkt. 75). 
• Bemærk, at overførsel fra posten Aktiver under opførelse er ikke en tilgang.</v>
      </c>
      <c r="C84" s="58" t="s">
        <v>618</v>
      </c>
      <c r="D84" s="134" t="s">
        <v>594</v>
      </c>
      <c r="E84" s="57">
        <v>71</v>
      </c>
      <c r="F84" s="262">
        <v>710</v>
      </c>
    </row>
    <row r="85" spans="1:6" ht="46.5" customHeight="1" thickBot="1" x14ac:dyDescent="0.3">
      <c r="A85" s="219">
        <v>72</v>
      </c>
      <c r="B85" s="220" t="str">
        <f t="shared" ca="1" si="2"/>
        <v>Tilgang af veje, havne, pladser o.l. til kostpris
• Bemærk, at overførsel fra posten Aktiver under opførelse er ikke en tilgang.</v>
      </c>
      <c r="C85" s="62" t="s">
        <v>617</v>
      </c>
      <c r="D85" s="62" t="s">
        <v>593</v>
      </c>
      <c r="E85" s="48">
        <v>72</v>
      </c>
      <c r="F85" s="269">
        <v>720</v>
      </c>
    </row>
    <row r="86" spans="1:6" s="6" customFormat="1" ht="37.5" customHeight="1" x14ac:dyDescent="0.25">
      <c r="A86" s="138">
        <v>73</v>
      </c>
      <c r="B86" s="156" t="str">
        <f t="shared" ca="1" si="2"/>
        <v>Fast ejendom i alt
(pkt. 68+69+70+71+72)</v>
      </c>
      <c r="C86" s="102" t="s">
        <v>322</v>
      </c>
      <c r="D86" s="184" t="s">
        <v>595</v>
      </c>
      <c r="E86" s="19">
        <v>73</v>
      </c>
      <c r="F86" s="265">
        <v>730</v>
      </c>
    </row>
    <row r="87" spans="1:6" ht="20.100000000000001" customHeight="1" x14ac:dyDescent="0.25">
      <c r="A87" s="144"/>
      <c r="B87" s="200" t="str">
        <f ca="1">OFFSET($C87,0,form_lang-1)</f>
        <v>Driftsmidler</v>
      </c>
      <c r="C87" s="112" t="s">
        <v>9</v>
      </c>
      <c r="D87" s="179" t="s">
        <v>99</v>
      </c>
      <c r="E87" s="114" t="s">
        <v>59</v>
      </c>
      <c r="F87" s="266"/>
    </row>
    <row r="88" spans="1:6" ht="30" x14ac:dyDescent="0.25">
      <c r="A88" s="209">
        <v>74</v>
      </c>
      <c r="B88" s="218" t="str">
        <f ca="1">OFFSET($C88,0,form_lang-1)</f>
        <v>Tilgang af produktionsanlæg og maskiner
• Bemærk, at overførsel fra posten Aktiver under opførelse er ikke en tilgang.</v>
      </c>
      <c r="C88" s="101" t="s">
        <v>616</v>
      </c>
      <c r="D88" s="82" t="s">
        <v>596</v>
      </c>
      <c r="E88" s="39">
        <v>74</v>
      </c>
      <c r="F88" s="268">
        <v>740</v>
      </c>
    </row>
    <row r="89" spans="1:6" ht="60" x14ac:dyDescent="0.25">
      <c r="A89" s="145">
        <v>75</v>
      </c>
      <c r="B89" s="143" t="str">
        <f ca="1">OFFSET($C89,0,form_lang-1)</f>
        <v xml:space="preserve">Tilgang af andre anlæg, driftsmateriel og inventar til kostpris 
(inkl. omkostninger til inventar i, og ombygning af lejede lokaler) 
• Bemærk, at overførsel fra posten Aktiver under opførelse er ikke en tilgang.
</v>
      </c>
      <c r="C89" s="115" t="s">
        <v>615</v>
      </c>
      <c r="D89" s="117" t="s">
        <v>597</v>
      </c>
      <c r="E89" s="16">
        <v>75</v>
      </c>
      <c r="F89" s="262">
        <v>750</v>
      </c>
    </row>
    <row r="90" spans="1:6" s="6" customFormat="1" ht="30" x14ac:dyDescent="0.25">
      <c r="A90" s="138">
        <v>76</v>
      </c>
      <c r="B90" s="156" t="str">
        <f ca="1">OFFSET($C90,0,form_lang-1)</f>
        <v>Driftsmidler i alt
(pkt. 74+75)</v>
      </c>
      <c r="C90" s="102" t="s">
        <v>323</v>
      </c>
      <c r="D90" s="184" t="s">
        <v>598</v>
      </c>
      <c r="E90" s="19">
        <v>76</v>
      </c>
      <c r="F90" s="274">
        <v>760</v>
      </c>
    </row>
    <row r="91" spans="1:6" s="12" customFormat="1" ht="9.75" customHeight="1" x14ac:dyDescent="0.25">
      <c r="A91" s="139"/>
      <c r="B91" s="159"/>
      <c r="C91" s="116"/>
      <c r="D91" s="180"/>
      <c r="E91" s="66" t="s">
        <v>59</v>
      </c>
      <c r="F91" s="275"/>
    </row>
    <row r="92" spans="1:6" ht="30" x14ac:dyDescent="0.25">
      <c r="A92" s="139">
        <v>77</v>
      </c>
      <c r="B92" s="207" t="str">
        <f ca="1">OFFSET($C92,0,form_lang-1)</f>
        <v>Tilgang af materielle anlægsaktiver under udførelse og 
forudbetalinger for materielle anlægsaktiver</v>
      </c>
      <c r="C92" s="82" t="s">
        <v>90</v>
      </c>
      <c r="D92" s="82" t="s">
        <v>531</v>
      </c>
      <c r="E92" s="81">
        <v>77</v>
      </c>
      <c r="F92" s="267">
        <v>770</v>
      </c>
    </row>
    <row r="93" spans="1:6" ht="8.1" customHeight="1" thickBot="1" x14ac:dyDescent="0.3">
      <c r="A93" s="18"/>
      <c r="B93" s="151"/>
      <c r="C93" s="16"/>
      <c r="D93" s="118"/>
      <c r="E93" s="66" t="s">
        <v>59</v>
      </c>
      <c r="F93" s="276"/>
    </row>
    <row r="94" spans="1:6" s="7" customFormat="1" ht="41.25" customHeight="1" thickBot="1" x14ac:dyDescent="0.3">
      <c r="A94" s="216">
        <v>78</v>
      </c>
      <c r="B94" s="212" t="str">
        <f ca="1">OFFSET($C94,0,form_lang-1)</f>
        <v>Tilgang i alt
(pkt. 67+73+76+77)</v>
      </c>
      <c r="C94" s="160" t="s">
        <v>324</v>
      </c>
      <c r="D94" s="160" t="s">
        <v>599</v>
      </c>
      <c r="E94" s="61">
        <v>78</v>
      </c>
      <c r="F94" s="277">
        <v>780</v>
      </c>
    </row>
    <row r="95" spans="1:6" s="7" customFormat="1" ht="9.9499999999999993" customHeight="1" thickTop="1" x14ac:dyDescent="0.25">
      <c r="A95" s="17"/>
      <c r="B95" s="156"/>
      <c r="C95" s="17"/>
      <c r="D95" s="171"/>
      <c r="E95" s="69" t="s">
        <v>59</v>
      </c>
      <c r="F95" s="279"/>
    </row>
    <row r="96" spans="1:6" ht="20.100000000000001" customHeight="1" x14ac:dyDescent="0.25">
      <c r="A96" s="50" t="str">
        <f ca="1">OFFSET($C96,0,form_lang-1)</f>
        <v>Afgang (til bogført værdi)</v>
      </c>
      <c r="B96" s="143"/>
      <c r="C96" s="46" t="s">
        <v>19</v>
      </c>
      <c r="D96" s="169" t="s">
        <v>88</v>
      </c>
      <c r="E96" s="65" t="s">
        <v>59</v>
      </c>
      <c r="F96" s="278" t="str">
        <f>"1.000 "&amp;F$8</f>
        <v>1.000 DKK</v>
      </c>
    </row>
    <row r="97" spans="1:6" ht="6" customHeight="1" x14ac:dyDescent="0.25">
      <c r="A97" s="16"/>
      <c r="B97" s="117"/>
      <c r="C97" s="16"/>
      <c r="D97" s="117"/>
      <c r="E97" s="66" t="s">
        <v>59</v>
      </c>
      <c r="F97" s="261"/>
    </row>
    <row r="98" spans="1:6" ht="128.25" customHeight="1" x14ac:dyDescent="0.25">
      <c r="A98" s="116"/>
      <c r="B98" s="155"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5" t="s">
        <v>614</v>
      </c>
      <c r="D98" s="153" t="s">
        <v>600</v>
      </c>
      <c r="E98" s="113" t="s">
        <v>59</v>
      </c>
      <c r="F98" s="261"/>
    </row>
    <row r="99" spans="1:6" ht="6" customHeight="1" x14ac:dyDescent="0.25">
      <c r="A99" s="16"/>
      <c r="B99" s="117"/>
      <c r="C99" s="16"/>
      <c r="D99" s="118"/>
      <c r="E99" s="66" t="s">
        <v>59</v>
      </c>
      <c r="F99" s="261"/>
    </row>
    <row r="100" spans="1:6" ht="26.25" customHeight="1" x14ac:dyDescent="0.25">
      <c r="A100" s="116"/>
      <c r="B100" s="200" t="str">
        <f t="shared" ref="B100:B105" ca="1" si="3">OFFSET($C100,0,form_lang-1)</f>
        <v>Afgang immaterielle anlægsaktiver</v>
      </c>
      <c r="C100" s="112" t="s">
        <v>83</v>
      </c>
      <c r="D100" s="179" t="s">
        <v>538</v>
      </c>
      <c r="E100" s="113" t="s">
        <v>59</v>
      </c>
      <c r="F100" s="261"/>
    </row>
    <row r="101" spans="1:6" ht="24.75" customHeight="1" x14ac:dyDescent="0.25">
      <c r="A101" s="145">
        <v>79</v>
      </c>
      <c r="B101" s="143" t="str">
        <f t="shared" ca="1" si="3"/>
        <v>Afgang af færdiggjorte udviklingsprojekter til kostpris</v>
      </c>
      <c r="C101" s="16" t="s">
        <v>15</v>
      </c>
      <c r="D101" s="118" t="s">
        <v>539</v>
      </c>
      <c r="E101" s="16">
        <v>79</v>
      </c>
      <c r="F101" s="262">
        <v>790</v>
      </c>
    </row>
    <row r="102" spans="1:6" ht="30" x14ac:dyDescent="0.25">
      <c r="A102" s="209">
        <v>80</v>
      </c>
      <c r="B102" s="218" t="str">
        <f t="shared" ca="1" si="3"/>
        <v>Afgang af erhvervede koncessioner, patenter, licenser, varemærker 
samt lignende rettigheder til kostpris</v>
      </c>
      <c r="C102" s="62" t="s">
        <v>36</v>
      </c>
      <c r="D102" s="206" t="s">
        <v>540</v>
      </c>
      <c r="E102" s="48">
        <v>80</v>
      </c>
      <c r="F102" s="262">
        <v>800</v>
      </c>
    </row>
    <row r="103" spans="1:6" ht="21.75" customHeight="1" x14ac:dyDescent="0.25">
      <c r="A103" s="209">
        <v>81</v>
      </c>
      <c r="B103" s="218" t="str">
        <f t="shared" ca="1" si="3"/>
        <v>Afgang af software til kostpris</v>
      </c>
      <c r="C103" s="42" t="s">
        <v>16</v>
      </c>
      <c r="D103" s="57" t="s">
        <v>541</v>
      </c>
      <c r="E103" s="42">
        <v>81</v>
      </c>
      <c r="F103" s="263">
        <v>810</v>
      </c>
    </row>
    <row r="104" spans="1:6" ht="21.75" customHeight="1" thickBot="1" x14ac:dyDescent="0.3">
      <c r="A104" s="219">
        <v>82</v>
      </c>
      <c r="B104" s="220" t="str">
        <f t="shared" ca="1" si="3"/>
        <v>Afgang af goodwill til kostpris</v>
      </c>
      <c r="C104" s="16" t="s">
        <v>17</v>
      </c>
      <c r="D104" s="118" t="s">
        <v>542</v>
      </c>
      <c r="E104" s="16">
        <v>82</v>
      </c>
      <c r="F104" s="264">
        <v>820</v>
      </c>
    </row>
    <row r="105" spans="1:6" s="6" customFormat="1" ht="40.5" customHeight="1" x14ac:dyDescent="0.25">
      <c r="A105" s="138">
        <v>83</v>
      </c>
      <c r="B105" s="156" t="str">
        <f t="shared" ca="1" si="3"/>
        <v>Afgang immaterielle anlægsaktiver til kostpris i alt
(pkt.79+80+81+82)</v>
      </c>
      <c r="C105" s="102" t="s">
        <v>94</v>
      </c>
      <c r="D105" s="184" t="s">
        <v>601</v>
      </c>
      <c r="E105" s="19">
        <v>83</v>
      </c>
      <c r="F105" s="265">
        <v>830</v>
      </c>
    </row>
    <row r="106" spans="1:6" ht="20.100000000000001" customHeight="1" x14ac:dyDescent="0.25">
      <c r="A106" s="139"/>
      <c r="B106" s="200" t="str">
        <f t="shared" ref="B106:B114" ca="1" si="4">OFFSET($C106,0,form_lang-1)</f>
        <v>Afgang af grunde og bygninger</v>
      </c>
      <c r="C106" s="112" t="s">
        <v>86</v>
      </c>
      <c r="D106" s="179" t="s">
        <v>544</v>
      </c>
      <c r="E106" s="66" t="s">
        <v>59</v>
      </c>
      <c r="F106" s="266"/>
    </row>
    <row r="107" spans="1:6" ht="18.75" customHeight="1" x14ac:dyDescent="0.25">
      <c r="A107" s="209">
        <v>84</v>
      </c>
      <c r="B107" s="218" t="str">
        <f t="shared" ca="1" si="4"/>
        <v>Afgang af grunde og bygninger (inkl. grundværdi) til kostpris</v>
      </c>
      <c r="C107" s="16" t="s">
        <v>21</v>
      </c>
      <c r="D107" s="118" t="s">
        <v>545</v>
      </c>
      <c r="E107" s="16">
        <v>84</v>
      </c>
      <c r="F107" s="262">
        <v>840</v>
      </c>
    </row>
    <row r="108" spans="1:6" ht="18.75" customHeight="1" x14ac:dyDescent="0.25">
      <c r="A108" s="209">
        <v>85</v>
      </c>
      <c r="B108" s="218" t="str">
        <f t="shared" ca="1" si="4"/>
        <v>Afgang af ubebyggede grunde til kostpris</v>
      </c>
      <c r="C108" s="42" t="s">
        <v>37</v>
      </c>
      <c r="D108" s="57" t="s">
        <v>546</v>
      </c>
      <c r="E108" s="42">
        <v>85</v>
      </c>
      <c r="F108" s="263">
        <v>850</v>
      </c>
    </row>
    <row r="109" spans="1:6" ht="18.75" customHeight="1" thickBot="1" x14ac:dyDescent="0.3">
      <c r="A109" s="219">
        <v>86</v>
      </c>
      <c r="B109" s="220" t="str">
        <f t="shared" ca="1" si="4"/>
        <v>Afgang af veje, havne, pladser o.l. til kostpris</v>
      </c>
      <c r="C109" s="16" t="s">
        <v>38</v>
      </c>
      <c r="D109" s="118" t="s">
        <v>547</v>
      </c>
      <c r="E109" s="16">
        <v>86</v>
      </c>
      <c r="F109" s="264">
        <v>860</v>
      </c>
    </row>
    <row r="110" spans="1:6" s="6" customFormat="1" ht="48" customHeight="1" x14ac:dyDescent="0.25">
      <c r="A110" s="138">
        <v>87</v>
      </c>
      <c r="B110" s="156" t="str">
        <f ca="1">OFFSET($C110,0,form_lang-1)</f>
        <v>Afgang af grunde og bygninger til kostpris i alt
(pkt. 84+85+86)</v>
      </c>
      <c r="C110" s="102" t="s">
        <v>91</v>
      </c>
      <c r="D110" s="184" t="s">
        <v>602</v>
      </c>
      <c r="E110" s="19">
        <v>87</v>
      </c>
      <c r="F110" s="265">
        <v>870</v>
      </c>
    </row>
    <row r="111" spans="1:6" ht="24.75" customHeight="1" x14ac:dyDescent="0.25">
      <c r="A111" s="139"/>
      <c r="B111" s="200" t="str">
        <f t="shared" ca="1" si="4"/>
        <v>Afgang af driftsmidler</v>
      </c>
      <c r="C111" s="112" t="s">
        <v>84</v>
      </c>
      <c r="D111" s="179" t="s">
        <v>549</v>
      </c>
      <c r="E111" s="66" t="s">
        <v>59</v>
      </c>
      <c r="F111" s="266"/>
    </row>
    <row r="112" spans="1:6" x14ac:dyDescent="0.25">
      <c r="A112" s="209">
        <v>88</v>
      </c>
      <c r="B112" s="218" t="str">
        <f t="shared" ca="1" si="4"/>
        <v>Afgang af produktionsanlæg og maskiner til kostpris</v>
      </c>
      <c r="C112" s="16" t="s">
        <v>39</v>
      </c>
      <c r="D112" s="118" t="s">
        <v>550</v>
      </c>
      <c r="E112" s="16">
        <v>88</v>
      </c>
      <c r="F112" s="268">
        <v>880</v>
      </c>
    </row>
    <row r="113" spans="1:6" customFormat="1" ht="30.75" thickBot="1" x14ac:dyDescent="0.3">
      <c r="A113" s="219">
        <v>89</v>
      </c>
      <c r="B113" s="220" t="str">
        <f t="shared" ca="1" si="4"/>
        <v>Afgang af andre anlæg, driftsmateriel og inventar til kostpris, 
inkl. afgang af inventar i lejede lokaler</v>
      </c>
      <c r="C113" s="115" t="s">
        <v>95</v>
      </c>
      <c r="D113" s="207" t="s">
        <v>551</v>
      </c>
      <c r="E113" s="16">
        <v>89</v>
      </c>
      <c r="F113" s="264">
        <v>890</v>
      </c>
    </row>
    <row r="114" spans="1:6" s="6" customFormat="1" ht="37.5" customHeight="1" x14ac:dyDescent="0.25">
      <c r="A114" s="138">
        <v>90</v>
      </c>
      <c r="B114" s="226" t="str">
        <f t="shared" ca="1" si="4"/>
        <v>Afgang af driftsmidler til kostpris i alt
(pkt. 88+89)</v>
      </c>
      <c r="C114" s="102" t="s">
        <v>93</v>
      </c>
      <c r="D114" s="184" t="s">
        <v>603</v>
      </c>
      <c r="E114" s="19">
        <v>90</v>
      </c>
      <c r="F114" s="265">
        <v>900</v>
      </c>
    </row>
    <row r="115" spans="1:6" ht="20.100000000000001" customHeight="1" x14ac:dyDescent="0.25">
      <c r="A115" s="147"/>
      <c r="B115" s="200" t="str">
        <f t="shared" ref="B115:B120" ca="1" si="5">OFFSET($C115,0,form_lang-1)</f>
        <v>Tilbageførte afskrivninger immaterielle anlægsaktiver</v>
      </c>
      <c r="C115" s="112" t="s">
        <v>18</v>
      </c>
      <c r="D115" s="179" t="s">
        <v>554</v>
      </c>
      <c r="E115" s="113" t="s">
        <v>59</v>
      </c>
      <c r="F115" s="266"/>
    </row>
    <row r="116" spans="1:6" ht="19.5" customHeight="1" x14ac:dyDescent="0.25">
      <c r="A116" s="209">
        <v>91</v>
      </c>
      <c r="B116" s="218" t="str">
        <f t="shared" ca="1" si="5"/>
        <v>Tilbageførte afskrivninger på årets afgang af færdiggjorte udviklingsprojekter</v>
      </c>
      <c r="C116" s="16" t="s">
        <v>85</v>
      </c>
      <c r="D116" s="118" t="s">
        <v>555</v>
      </c>
      <c r="E116" s="16">
        <v>91</v>
      </c>
      <c r="F116" s="268">
        <v>910</v>
      </c>
    </row>
    <row r="117" spans="1:6" ht="30" x14ac:dyDescent="0.25">
      <c r="A117" s="209">
        <v>92</v>
      </c>
      <c r="B117" s="218" t="str">
        <f t="shared" ca="1" si="5"/>
        <v>Tilbageførte afskrivninger på årets afgang af erhvervede koncessioner, 
patenter, licenser, varemærker samt lignende rettigheder</v>
      </c>
      <c r="C117" s="49" t="s">
        <v>77</v>
      </c>
      <c r="D117" s="206" t="s">
        <v>556</v>
      </c>
      <c r="E117" s="48">
        <v>92</v>
      </c>
      <c r="F117" s="262">
        <v>920</v>
      </c>
    </row>
    <row r="118" spans="1:6" ht="20.25" customHeight="1" x14ac:dyDescent="0.25">
      <c r="A118" s="209">
        <v>93</v>
      </c>
      <c r="B118" s="218" t="str">
        <f t="shared" ca="1" si="5"/>
        <v>Tilbageførte afskrivninger på årets afgang af software</v>
      </c>
      <c r="C118" s="42" t="s">
        <v>78</v>
      </c>
      <c r="D118" s="57" t="s">
        <v>557</v>
      </c>
      <c r="E118" s="42">
        <v>93</v>
      </c>
      <c r="F118" s="262">
        <v>930</v>
      </c>
    </row>
    <row r="119" spans="1:6" ht="20.25" customHeight="1" thickBot="1" x14ac:dyDescent="0.3">
      <c r="A119" s="219">
        <v>94</v>
      </c>
      <c r="B119" s="220" t="str">
        <f t="shared" ca="1" si="5"/>
        <v>Tilbageførte afskrivninger på årets afgang af goodwill</v>
      </c>
      <c r="C119" s="16" t="s">
        <v>79</v>
      </c>
      <c r="D119" s="118" t="s">
        <v>558</v>
      </c>
      <c r="E119" s="16">
        <v>94</v>
      </c>
      <c r="F119" s="269">
        <v>940</v>
      </c>
    </row>
    <row r="120" spans="1:6" s="6" customFormat="1" ht="41.25" customHeight="1" x14ac:dyDescent="0.25">
      <c r="A120" s="138">
        <v>95</v>
      </c>
      <c r="B120" s="156" t="str">
        <f t="shared" ca="1" si="5"/>
        <v>Tilbageførte afskrivninger immaterielle anlægsaktiver i alt
(pkt.91+92+93+94)</v>
      </c>
      <c r="C120" s="184" t="s">
        <v>318</v>
      </c>
      <c r="D120" s="184" t="s">
        <v>604</v>
      </c>
      <c r="E120" s="19">
        <v>95</v>
      </c>
      <c r="F120" s="265">
        <v>950</v>
      </c>
    </row>
    <row r="121" spans="1:6" ht="20.100000000000001" customHeight="1" x14ac:dyDescent="0.25">
      <c r="A121" s="139"/>
      <c r="B121" s="200" t="str">
        <f t="shared" ref="B121:B129" ca="1" si="6">OFFSET($C121,0,form_lang-1)</f>
        <v>Tilbageførte afskrivninger på grunde og bygninger</v>
      </c>
      <c r="C121" s="112" t="s">
        <v>44</v>
      </c>
      <c r="D121" s="179" t="s">
        <v>560</v>
      </c>
      <c r="E121" s="66" t="s">
        <v>59</v>
      </c>
      <c r="F121" s="266"/>
    </row>
    <row r="122" spans="1:6" ht="18.75" customHeight="1" x14ac:dyDescent="0.25">
      <c r="A122" s="209">
        <v>96</v>
      </c>
      <c r="B122" s="218" t="str">
        <f t="shared" ca="1" si="6"/>
        <v>Tilbageførte afskrivninger på årets afgang af bygninger</v>
      </c>
      <c r="C122" s="16" t="s">
        <v>40</v>
      </c>
      <c r="D122" s="118" t="s">
        <v>561</v>
      </c>
      <c r="E122" s="16">
        <v>96</v>
      </c>
      <c r="F122" s="268">
        <v>960</v>
      </c>
    </row>
    <row r="123" spans="1:6" ht="18.75" customHeight="1" x14ac:dyDescent="0.25">
      <c r="A123" s="209">
        <v>97</v>
      </c>
      <c r="B123" s="218" t="str">
        <f t="shared" ca="1" si="6"/>
        <v>Tilbageførte afskrivninger på årets afgang af ubebyggede grunde</v>
      </c>
      <c r="C123" s="42" t="s">
        <v>80</v>
      </c>
      <c r="D123" s="57" t="s">
        <v>562</v>
      </c>
      <c r="E123" s="42">
        <v>97</v>
      </c>
      <c r="F123" s="262">
        <v>970</v>
      </c>
    </row>
    <row r="124" spans="1:6" ht="18.75" customHeight="1" thickBot="1" x14ac:dyDescent="0.3">
      <c r="A124" s="219">
        <v>98</v>
      </c>
      <c r="B124" s="220" t="str">
        <f t="shared" ca="1" si="6"/>
        <v>Tilbageførte afskrivninger på årets afgang af veje, havne, pladser o.l.</v>
      </c>
      <c r="C124" s="16" t="s">
        <v>81</v>
      </c>
      <c r="D124" s="118" t="s">
        <v>605</v>
      </c>
      <c r="E124" s="16">
        <v>98</v>
      </c>
      <c r="F124" s="269">
        <v>980</v>
      </c>
    </row>
    <row r="125" spans="1:6" s="6" customFormat="1" ht="42" customHeight="1" x14ac:dyDescent="0.25">
      <c r="A125" s="138">
        <v>99</v>
      </c>
      <c r="B125" s="156" t="str">
        <f t="shared" ca="1" si="6"/>
        <v>Tilbageførte afskrivninger på grunde og bygninger i alt
(pkt.96+97+98)</v>
      </c>
      <c r="C125" s="102" t="s">
        <v>319</v>
      </c>
      <c r="D125" s="184" t="s">
        <v>606</v>
      </c>
      <c r="E125" s="19">
        <v>99</v>
      </c>
      <c r="F125" s="265">
        <v>990</v>
      </c>
    </row>
    <row r="126" spans="1:6" ht="20.100000000000001" customHeight="1" x14ac:dyDescent="0.25">
      <c r="A126" s="139"/>
      <c r="B126" s="200" t="str">
        <f t="shared" ca="1" si="6"/>
        <v>Tilbageførte afskrivninger på driftsmidler</v>
      </c>
      <c r="C126" s="112" t="s">
        <v>42</v>
      </c>
      <c r="D126" s="179" t="s">
        <v>565</v>
      </c>
      <c r="E126" s="66" t="s">
        <v>59</v>
      </c>
      <c r="F126" s="266"/>
    </row>
    <row r="127" spans="1:6" ht="19.5" customHeight="1" x14ac:dyDescent="0.25">
      <c r="A127" s="209">
        <v>100</v>
      </c>
      <c r="B127" s="218" t="str">
        <f t="shared" ca="1" si="6"/>
        <v>Tilbageførte afskrivninger på årets afgang af produktionsanlæg og maskiner</v>
      </c>
      <c r="C127" s="39" t="s">
        <v>23</v>
      </c>
      <c r="D127" s="81" t="s">
        <v>566</v>
      </c>
      <c r="E127" s="39">
        <v>100</v>
      </c>
      <c r="F127" s="268">
        <v>100</v>
      </c>
    </row>
    <row r="128" spans="1:6" customFormat="1" ht="30.75" thickBot="1" x14ac:dyDescent="0.3">
      <c r="A128" s="219">
        <v>101</v>
      </c>
      <c r="B128" s="220" t="str">
        <f t="shared" ca="1" si="6"/>
        <v>Tilbageførte afskrivninger på årets afgang af andre anlæg, 
driftsmateriel og inventar, inkl. tilbageførte afskrivninger på årets afgang af inventar i lejede lokaler</v>
      </c>
      <c r="C128" s="117" t="s">
        <v>89</v>
      </c>
      <c r="D128" s="207" t="s">
        <v>567</v>
      </c>
      <c r="E128" s="118">
        <v>101</v>
      </c>
      <c r="F128" s="269">
        <v>1010</v>
      </c>
    </row>
    <row r="129" spans="1:6" s="6" customFormat="1" ht="36.75" customHeight="1" x14ac:dyDescent="0.25">
      <c r="A129" s="138">
        <v>102</v>
      </c>
      <c r="B129" s="156" t="str">
        <f t="shared" ca="1" si="6"/>
        <v>Tilbageførte afskrivninger på driftsmidler i alt
(pkt. 100+101)</v>
      </c>
      <c r="C129" s="184" t="s">
        <v>320</v>
      </c>
      <c r="D129" s="184" t="s">
        <v>607</v>
      </c>
      <c r="E129" s="19">
        <v>102</v>
      </c>
      <c r="F129" s="265">
        <v>1020</v>
      </c>
    </row>
    <row r="130" spans="1:6" s="12" customFormat="1" ht="6" customHeight="1" thickBot="1" x14ac:dyDescent="0.3">
      <c r="A130" s="221"/>
      <c r="B130" s="229"/>
      <c r="C130" s="116"/>
      <c r="D130" s="180"/>
      <c r="E130" s="66" t="s">
        <v>59</v>
      </c>
      <c r="F130" s="270"/>
    </row>
    <row r="131" spans="1:6" s="7" customFormat="1" ht="31.5" customHeight="1" thickBot="1" x14ac:dyDescent="0.3">
      <c r="A131" s="227">
        <v>103</v>
      </c>
      <c r="B131" s="228" t="str">
        <f ca="1">OFFSET($C131,0,form_lang-1)</f>
        <v>Afgang til bogført værdi i alt 
(pkt. 83+87+90-95-99-102)</v>
      </c>
      <c r="C131" s="120" t="s">
        <v>92</v>
      </c>
      <c r="D131" s="181" t="s">
        <v>608</v>
      </c>
      <c r="E131" s="121">
        <v>103</v>
      </c>
      <c r="F131" s="271">
        <v>1030</v>
      </c>
    </row>
    <row r="132" spans="1:6" s="7" customFormat="1" ht="3.95" customHeight="1" thickTop="1" x14ac:dyDescent="0.25">
      <c r="A132" s="17"/>
      <c r="B132" s="17"/>
      <c r="C132" s="17"/>
      <c r="D132" s="171"/>
      <c r="E132" s="69" t="s">
        <v>59</v>
      </c>
      <c r="F132" s="17"/>
    </row>
    <row r="133" spans="1:6" ht="6.75" customHeight="1" thickBot="1" x14ac:dyDescent="0.3">
      <c r="A133" s="15"/>
      <c r="B133" s="15"/>
      <c r="C133" s="15"/>
      <c r="D133" s="80"/>
      <c r="E133" s="64" t="s">
        <v>59</v>
      </c>
    </row>
    <row r="134" spans="1:6" ht="21.75" thickBot="1" x14ac:dyDescent="0.4">
      <c r="A134" s="85" t="str">
        <f ca="1">OFFSET($C134,0,form_lang-1)</f>
        <v>Supplerende spørgsmål</v>
      </c>
      <c r="B134" s="86"/>
      <c r="C134" s="28" t="s">
        <v>10</v>
      </c>
      <c r="D134" s="194" t="s">
        <v>609</v>
      </c>
      <c r="E134" s="73" t="s">
        <v>59</v>
      </c>
      <c r="F134" s="8"/>
    </row>
    <row r="135" spans="1:6" ht="8.1" customHeight="1" x14ac:dyDescent="0.25">
      <c r="A135" s="87"/>
      <c r="B135" s="88"/>
      <c r="C135" s="3"/>
      <c r="D135" s="195"/>
      <c r="E135" s="74" t="s">
        <v>59</v>
      </c>
      <c r="F135" s="13"/>
    </row>
    <row r="136" spans="1:6" ht="20.100000000000001" customHeight="1" x14ac:dyDescent="0.25">
      <c r="A136" s="89" t="str">
        <f ca="1">OFFSET($C136,0,form_lang-1)</f>
        <v>Kontaktperson i deres virksomhed</v>
      </c>
      <c r="B136" s="90"/>
      <c r="C136" s="54" t="s">
        <v>613</v>
      </c>
      <c r="D136" s="196" t="s">
        <v>610</v>
      </c>
      <c r="E136" s="75" t="s">
        <v>59</v>
      </c>
      <c r="F136" s="13"/>
    </row>
    <row r="137" spans="1:6" x14ac:dyDescent="0.25">
      <c r="A137" s="84"/>
      <c r="B137" s="88" t="str">
        <f ca="1">OFFSET($C137,0,form_lang-1)</f>
        <v>Navn:</v>
      </c>
      <c r="C137" s="2" t="s">
        <v>11</v>
      </c>
      <c r="D137" s="182" t="s">
        <v>56</v>
      </c>
      <c r="E137" s="72" t="s">
        <v>59</v>
      </c>
    </row>
    <row r="138" spans="1:6" x14ac:dyDescent="0.25">
      <c r="A138" s="87"/>
      <c r="B138" s="91" t="s">
        <v>293</v>
      </c>
      <c r="C138" s="43"/>
      <c r="D138" s="197"/>
      <c r="E138" s="76" t="s">
        <v>59</v>
      </c>
    </row>
    <row r="139" spans="1:6" ht="8.1" customHeight="1" x14ac:dyDescent="0.25">
      <c r="A139" s="92"/>
      <c r="B139" s="93"/>
      <c r="E139" s="77" t="s">
        <v>59</v>
      </c>
    </row>
    <row r="140" spans="1:6" x14ac:dyDescent="0.25">
      <c r="A140" s="84"/>
      <c r="B140" s="88" t="str">
        <f ca="1">OFFSET($C140,0,form_lang-1)</f>
        <v>Telefonnummer:</v>
      </c>
      <c r="C140" s="3" t="s">
        <v>27</v>
      </c>
      <c r="D140" s="195" t="s">
        <v>57</v>
      </c>
      <c r="E140" s="72" t="s">
        <v>59</v>
      </c>
    </row>
    <row r="141" spans="1:6" x14ac:dyDescent="0.25">
      <c r="A141" s="87"/>
      <c r="B141" s="111">
        <v>11223344</v>
      </c>
      <c r="C141" s="43"/>
      <c r="D141" s="197"/>
      <c r="E141" s="76" t="s">
        <v>59</v>
      </c>
    </row>
    <row r="142" spans="1:6" ht="8.1" customHeight="1" x14ac:dyDescent="0.25">
      <c r="A142" s="92"/>
      <c r="B142" s="93"/>
      <c r="E142" s="78" t="s">
        <v>59</v>
      </c>
    </row>
    <row r="143" spans="1:6" x14ac:dyDescent="0.25">
      <c r="A143" s="84"/>
      <c r="B143" s="88" t="str">
        <f ca="1">OFFSET($C143,0,form_lang-1)</f>
        <v>E-post:</v>
      </c>
      <c r="C143" s="2" t="s">
        <v>28</v>
      </c>
      <c r="D143" s="182" t="s">
        <v>58</v>
      </c>
      <c r="E143" s="72" t="s">
        <v>59</v>
      </c>
    </row>
    <row r="144" spans="1:6" x14ac:dyDescent="0.25">
      <c r="A144" s="87"/>
      <c r="B144" s="111" t="s">
        <v>307</v>
      </c>
      <c r="C144" s="43"/>
      <c r="D144" s="197"/>
      <c r="E144" s="76" t="s">
        <v>59</v>
      </c>
    </row>
    <row r="145" spans="1:6" ht="8.1" customHeight="1" thickBot="1" x14ac:dyDescent="0.3">
      <c r="A145" s="94"/>
      <c r="B145" s="95"/>
      <c r="C145" s="5"/>
      <c r="D145" s="198"/>
      <c r="E145" s="36" t="s">
        <v>59</v>
      </c>
    </row>
    <row r="146" spans="1:6" ht="8.1" customHeight="1" x14ac:dyDescent="0.25">
      <c r="B146" s="4"/>
    </row>
    <row r="147" spans="1:6" ht="6.75" customHeight="1" thickBot="1" x14ac:dyDescent="0.3">
      <c r="A147" s="15"/>
      <c r="B147" s="15"/>
      <c r="C147" s="15"/>
      <c r="D147" s="80"/>
      <c r="E147" s="64" t="s">
        <v>59</v>
      </c>
    </row>
    <row r="148" spans="1:6" ht="21.75" thickBot="1" x14ac:dyDescent="0.4">
      <c r="A148" s="85" t="str">
        <f ca="1">OFFSET($C148,0,form_lang-1)</f>
        <v xml:space="preserve">Danmarks Statistik </v>
      </c>
      <c r="B148" s="189"/>
      <c r="C148" s="28" t="s">
        <v>101</v>
      </c>
      <c r="D148" s="194" t="s">
        <v>611</v>
      </c>
      <c r="E148" s="73" t="s">
        <v>59</v>
      </c>
      <c r="F148" s="8"/>
    </row>
    <row r="149" spans="1:6" ht="8.1" customHeight="1" thickBot="1" x14ac:dyDescent="0.3">
      <c r="A149" s="100"/>
      <c r="B149" s="99"/>
      <c r="C149" s="3"/>
      <c r="D149" s="195"/>
      <c r="E149" s="74" t="s">
        <v>59</v>
      </c>
      <c r="F149" s="13"/>
    </row>
    <row r="150" spans="1:6" ht="15.75" thickBot="1" x14ac:dyDescent="0.3">
      <c r="A150" s="98"/>
      <c r="B150" s="97" t="str">
        <f ca="1">OFFSET($C150,0,form_lang-1)</f>
        <v>Dato for godkendelse af årsrapporten: ÅÅÅÅ-MM-DD</v>
      </c>
      <c r="C150" s="39" t="s">
        <v>294</v>
      </c>
      <c r="D150" s="81" t="s">
        <v>612</v>
      </c>
      <c r="E150" s="64" t="s">
        <v>59</v>
      </c>
      <c r="F150" s="96" t="s">
        <v>399</v>
      </c>
    </row>
    <row r="151" spans="1:6" ht="8.1" customHeight="1" thickBot="1" x14ac:dyDescent="0.3">
      <c r="A151" s="16"/>
      <c r="B151" s="16"/>
      <c r="C151" s="16"/>
      <c r="D151" s="118"/>
      <c r="E151" s="66" t="s">
        <v>59</v>
      </c>
      <c r="F151" s="34"/>
    </row>
    <row r="152" spans="1:6" ht="15.75" thickBot="1" x14ac:dyDescent="0.3">
      <c r="A152" s="15"/>
      <c r="B152" s="17" t="str">
        <f ca="1">OFFSET($C152,0,form_lang-1)</f>
        <v>Ønsker tilbagemelding</v>
      </c>
      <c r="C152" s="39" t="s">
        <v>82</v>
      </c>
      <c r="D152" s="81" t="s">
        <v>652</v>
      </c>
      <c r="E152" s="64" t="s">
        <v>59</v>
      </c>
      <c r="F152" s="299" t="s">
        <v>394</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D3" sqref="D3"/>
    </sheetView>
  </sheetViews>
  <sheetFormatPr defaultColWidth="9.140625" defaultRowHeight="15" outlineLevelCol="1" x14ac:dyDescent="0.25"/>
  <cols>
    <col min="1" max="1" width="9.42578125" style="3" customWidth="1"/>
    <col min="2" max="2" width="112.7109375" style="158" customWidth="1"/>
    <col min="3" max="3" width="104.5703125" style="182" hidden="1" customWidth="1" outlineLevel="1"/>
    <col min="4" max="4" width="92.42578125" style="182"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126" t="str">
        <f ca="1">OFFSET($C1,0,E1-1)</f>
        <v>Regnskabsstatistik</v>
      </c>
      <c r="B1" s="150"/>
      <c r="C1" s="164" t="s">
        <v>295</v>
      </c>
      <c r="D1" s="164" t="s">
        <v>400</v>
      </c>
      <c r="E1" s="149">
        <v>1</v>
      </c>
    </row>
    <row r="2" spans="1:5" ht="21.95" customHeight="1" x14ac:dyDescent="0.35">
      <c r="A2" s="162" t="str">
        <f ca="1">OFFSET($C2,0,$E$1-1)</f>
        <v>Resultatopgørelse</v>
      </c>
      <c r="B2" s="157"/>
      <c r="C2" s="165" t="s">
        <v>0</v>
      </c>
      <c r="D2" s="165" t="s">
        <v>48</v>
      </c>
      <c r="E2" s="67" t="s">
        <v>59</v>
      </c>
    </row>
    <row r="3" spans="1:5" ht="66.75" customHeight="1" x14ac:dyDescent="0.25">
      <c r="A3" s="16"/>
      <c r="B3" s="131"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1" t="s">
        <v>502</v>
      </c>
      <c r="D3" s="153" t="s">
        <v>453</v>
      </c>
      <c r="E3" s="66" t="s">
        <v>59</v>
      </c>
    </row>
    <row r="4" spans="1:5" ht="21.95" customHeight="1" x14ac:dyDescent="0.3">
      <c r="A4" s="223" t="str">
        <f ca="1">OFFSET($C4,0,$E$1-1)</f>
        <v>Ordinær drift, før finansielle poster</v>
      </c>
      <c r="B4" s="154"/>
      <c r="C4" s="166" t="s">
        <v>25</v>
      </c>
      <c r="D4" s="166" t="s">
        <v>49</v>
      </c>
      <c r="E4" s="68" t="s">
        <v>59</v>
      </c>
    </row>
    <row r="5" spans="1:5" ht="15.75" x14ac:dyDescent="0.25">
      <c r="A5" s="209">
        <v>1</v>
      </c>
      <c r="B5" s="211" t="str">
        <f t="shared" ca="1" si="0"/>
        <v>Nettoomsætning (efter fradrag af prisnedslag, merværdi- og punktafgifter)</v>
      </c>
      <c r="C5" s="81" t="s">
        <v>33</v>
      </c>
      <c r="D5" s="81" t="s">
        <v>452</v>
      </c>
      <c r="E5" s="4"/>
    </row>
    <row r="6" spans="1:5" ht="16.5" customHeight="1" x14ac:dyDescent="0.25">
      <c r="A6" s="145">
        <v>2</v>
      </c>
      <c r="B6" s="208" t="str">
        <f t="shared" ca="1" si="0"/>
        <v xml:space="preserve">Arbejde udført for egen regning og opført under aktiver som tilgang
</v>
      </c>
      <c r="C6" s="134" t="s">
        <v>380</v>
      </c>
      <c r="D6" s="57" t="s">
        <v>379</v>
      </c>
      <c r="E6" s="4"/>
    </row>
    <row r="7" spans="1:5" ht="127.5" customHeight="1" x14ac:dyDescent="0.25">
      <c r="A7" s="209"/>
      <c r="B7" s="143" t="str">
        <f t="shared" ca="1" si="0"/>
        <v>Medtages: 
• Omkostninger for egen regning til materialer, egne lønninger m.v. til forbedring af egne bygninger, maskiner, udvikling af software o.l. 
Medtages ikke: 
• Køb af andres forbedring af virksomhedens bygninger, maskiner, udvikling af software o.l.</v>
      </c>
      <c r="C7" s="205" t="s">
        <v>344</v>
      </c>
      <c r="D7" s="205" t="s">
        <v>454</v>
      </c>
      <c r="E7" s="4"/>
    </row>
    <row r="8" spans="1:5" ht="34.5" customHeight="1" x14ac:dyDescent="0.25">
      <c r="A8" s="139">
        <v>3</v>
      </c>
      <c r="B8" s="161" t="str">
        <f t="shared" ca="1" si="0"/>
        <v xml:space="preserve">Andre driftsindtægter 
</v>
      </c>
      <c r="C8" s="134" t="s">
        <v>326</v>
      </c>
      <c r="D8" s="205" t="s">
        <v>325</v>
      </c>
      <c r="E8" s="4"/>
    </row>
    <row r="9" spans="1:5" ht="146.25" customHeight="1" x14ac:dyDescent="0.25">
      <c r="A9" s="145"/>
      <c r="B9" s="143"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205" t="s">
        <v>503</v>
      </c>
      <c r="D9" s="205" t="s">
        <v>455</v>
      </c>
      <c r="E9" s="4"/>
    </row>
    <row r="10" spans="1:5" ht="20.25" customHeight="1" x14ac:dyDescent="0.25">
      <c r="A10" s="139">
        <v>4</v>
      </c>
      <c r="B10" s="161" t="str">
        <f t="shared" ca="1" si="0"/>
        <v>Forbrug af varer (materialer)</v>
      </c>
      <c r="C10" s="205" t="s">
        <v>381</v>
      </c>
      <c r="D10" s="205" t="s">
        <v>456</v>
      </c>
      <c r="E10" s="4"/>
    </row>
    <row r="11" spans="1:5" ht="165" x14ac:dyDescent="0.25">
      <c r="A11" s="145"/>
      <c r="B11" s="143"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205" t="s">
        <v>460</v>
      </c>
      <c r="D11" s="205" t="s">
        <v>458</v>
      </c>
      <c r="E11" s="4"/>
    </row>
    <row r="12" spans="1:5" ht="17.25" customHeight="1" x14ac:dyDescent="0.25">
      <c r="A12" s="139">
        <v>5</v>
      </c>
      <c r="B12" s="161" t="str">
        <f t="shared" ca="1" si="0"/>
        <v>Køb af underentrepriser/underleverandører</v>
      </c>
      <c r="C12" s="134" t="s">
        <v>327</v>
      </c>
      <c r="D12" s="205" t="s">
        <v>50</v>
      </c>
      <c r="E12" s="4"/>
    </row>
    <row r="13" spans="1:5" ht="80.25" customHeight="1" x14ac:dyDescent="0.25">
      <c r="A13" s="145"/>
      <c r="B13" s="143"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205" t="s">
        <v>459</v>
      </c>
      <c r="D13" s="303" t="s">
        <v>457</v>
      </c>
      <c r="E13" s="4"/>
    </row>
    <row r="14" spans="1:5" ht="18" customHeight="1" x14ac:dyDescent="0.25">
      <c r="A14" s="139">
        <v>6</v>
      </c>
      <c r="B14" s="161" t="str">
        <f t="shared" ca="1" si="0"/>
        <v>Omkostninger til husleje (ekskl. varme og el)</v>
      </c>
      <c r="C14" s="134" t="s">
        <v>328</v>
      </c>
      <c r="D14" s="201" t="s">
        <v>329</v>
      </c>
      <c r="E14" s="4"/>
    </row>
    <row r="15" spans="1:5" ht="151.5" customHeight="1" x14ac:dyDescent="0.25">
      <c r="A15" s="145"/>
      <c r="B15" s="143"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205" t="s">
        <v>462</v>
      </c>
      <c r="D15" s="205" t="s">
        <v>461</v>
      </c>
      <c r="E15" s="4"/>
    </row>
    <row r="16" spans="1:5" ht="18.75" customHeight="1" x14ac:dyDescent="0.25">
      <c r="A16" s="139">
        <v>7</v>
      </c>
      <c r="B16" s="161" t="str">
        <f t="shared" ca="1" si="0"/>
        <v>Omkostninger til anskaffelse af småinventar/driftsmidler med kort levetid</v>
      </c>
      <c r="C16" s="134" t="s">
        <v>330</v>
      </c>
      <c r="D16" s="57" t="s">
        <v>463</v>
      </c>
      <c r="E16" s="4"/>
    </row>
    <row r="17" spans="1:5" ht="48.75" customHeight="1" x14ac:dyDescent="0.25">
      <c r="A17" s="145"/>
      <c r="B17" s="143" t="str">
        <f t="shared" ca="1" si="0"/>
        <v>• Udgifter til anskaffelser, der udgiftsføres fuldt ud over resultatopgørelsen i købsåret, dvs. straksafskrives.</v>
      </c>
      <c r="C17" s="205" t="s">
        <v>465</v>
      </c>
      <c r="D17" s="205" t="s">
        <v>464</v>
      </c>
      <c r="E17" s="4"/>
    </row>
    <row r="18" spans="1:5" ht="22.5" customHeight="1" x14ac:dyDescent="0.25">
      <c r="A18" s="139">
        <v>8</v>
      </c>
      <c r="B18" s="161" t="str">
        <f t="shared" ca="1" si="0"/>
        <v>Omkostninger til leje af arbejdskraft fra andet firma (fx vikarbureau)</v>
      </c>
      <c r="C18" s="134" t="s">
        <v>60</v>
      </c>
      <c r="D18" s="57" t="s">
        <v>373</v>
      </c>
      <c r="E18" s="4"/>
    </row>
    <row r="19" spans="1:5" ht="122.25" customHeight="1" x14ac:dyDescent="0.25">
      <c r="A19" s="145"/>
      <c r="B19" s="143"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6" t="s">
        <v>467</v>
      </c>
      <c r="D19" s="206" t="s">
        <v>466</v>
      </c>
      <c r="E19" s="4"/>
    </row>
    <row r="20" spans="1:5" ht="20.25" customHeight="1" x14ac:dyDescent="0.25">
      <c r="A20" s="139">
        <v>9</v>
      </c>
      <c r="B20" s="161" t="str">
        <f t="shared" ca="1" si="0"/>
        <v xml:space="preserve">Omkostninger til langtidsleje og operationel leasing
</v>
      </c>
      <c r="C20" s="62" t="s">
        <v>331</v>
      </c>
      <c r="D20" s="48" t="s">
        <v>51</v>
      </c>
      <c r="E20" s="4"/>
    </row>
    <row r="21" spans="1:5" ht="18" customHeight="1" x14ac:dyDescent="0.25">
      <c r="A21" s="145"/>
      <c r="B21" s="143" t="str">
        <f t="shared" ca="1" si="0"/>
        <v>Som ikke er IFRS16 leasing.</v>
      </c>
      <c r="C21" s="206" t="s">
        <v>469</v>
      </c>
      <c r="D21" s="48" t="s">
        <v>468</v>
      </c>
      <c r="E21" s="4"/>
    </row>
    <row r="22" spans="1:5" ht="19.5" customHeight="1" x14ac:dyDescent="0.25">
      <c r="A22" s="139">
        <v>10</v>
      </c>
      <c r="B22" s="161" t="str">
        <f t="shared" ref="B22:B100" ca="1" si="1">OFFSET($C22,0,$E$1-1)</f>
        <v>Tab på debitorer (konstaterede tab og ændringer i hensættelse) (+/-)</v>
      </c>
      <c r="C22" s="62" t="s">
        <v>300</v>
      </c>
      <c r="D22" s="48" t="s">
        <v>374</v>
      </c>
      <c r="E22" s="4"/>
    </row>
    <row r="23" spans="1:5" ht="57" customHeight="1" x14ac:dyDescent="0.25">
      <c r="A23" s="145"/>
      <c r="B23" s="143" t="str">
        <f t="shared" ca="1" si="1"/>
        <v>• Konstaterede tab.
• Hensættelser til imødegåelse af tab på debitorer.
• Regulering af hensættelse til tab på debitorer (deriblandt tilbageførsel af tidligere hensættelser).</v>
      </c>
      <c r="C23" s="206" t="s">
        <v>470</v>
      </c>
      <c r="D23" s="206" t="s">
        <v>471</v>
      </c>
      <c r="E23" s="4"/>
    </row>
    <row r="24" spans="1:5" ht="18" customHeight="1" x14ac:dyDescent="0.25">
      <c r="A24" s="139">
        <v>11</v>
      </c>
      <c r="B24" s="161" t="str">
        <f t="shared" ca="1" si="1"/>
        <v xml:space="preserve">Eksterne omkostninger i øvrigt (bortset fra poster af sekundær karakter)
</v>
      </c>
      <c r="C24" s="62" t="s">
        <v>332</v>
      </c>
      <c r="D24" s="202" t="s">
        <v>472</v>
      </c>
      <c r="E24" s="4"/>
    </row>
    <row r="25" spans="1:5" ht="48" customHeight="1" x14ac:dyDescent="0.25">
      <c r="A25" s="145"/>
      <c r="B25" s="143" t="str">
        <f t="shared" ca="1" si="1"/>
        <v>Udgifter til køretøjer, reparation, vedligeholdelse, rengøring, uddannelse, arbejdstøj, kontorartikler, telefon, revisor , forsikringer o.l.</v>
      </c>
      <c r="C25" s="206" t="s">
        <v>474</v>
      </c>
      <c r="D25" s="206" t="s">
        <v>473</v>
      </c>
      <c r="E25" s="4"/>
    </row>
    <row r="26" spans="1:5" ht="17.25" customHeight="1" x14ac:dyDescent="0.25">
      <c r="A26" s="139">
        <v>12</v>
      </c>
      <c r="B26" s="161" t="str">
        <f t="shared" ca="1" si="1"/>
        <v xml:space="preserve">Lønninger og gager
</v>
      </c>
      <c r="C26" s="62" t="s">
        <v>333</v>
      </c>
      <c r="D26" s="203" t="s">
        <v>334</v>
      </c>
      <c r="E26" s="4"/>
    </row>
    <row r="27" spans="1:5" ht="188.25" customHeight="1" x14ac:dyDescent="0.25">
      <c r="A27" s="145"/>
      <c r="B27" s="143"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6" t="s">
        <v>476</v>
      </c>
      <c r="D27" s="206" t="s">
        <v>475</v>
      </c>
      <c r="E27" s="4"/>
    </row>
    <row r="28" spans="1:5" ht="17.25" customHeight="1" x14ac:dyDescent="0.25">
      <c r="A28" s="139">
        <v>13</v>
      </c>
      <c r="B28" s="156" t="str">
        <f t="shared" ca="1" si="1"/>
        <v>Pensionsomkostninger</v>
      </c>
      <c r="C28" s="62" t="s">
        <v>62</v>
      </c>
      <c r="D28" s="48" t="s">
        <v>335</v>
      </c>
      <c r="E28" s="4"/>
    </row>
    <row r="29" spans="1:5" ht="48" customHeight="1" x14ac:dyDescent="0.25">
      <c r="A29" s="145"/>
      <c r="B29" s="143" t="str">
        <f t="shared" ca="1" si="1"/>
        <v>• Arbejdsgiverens bidrag til de ansattes pensionsordninger i form af overenskomstaftale pensionsordninger, firmapensionordninger o.l.
• Pensionsudbetalinger til fratrådte medarbejdere.</v>
      </c>
      <c r="C29" s="206" t="s">
        <v>477</v>
      </c>
      <c r="D29" s="206" t="s">
        <v>478</v>
      </c>
      <c r="E29" s="4"/>
    </row>
    <row r="30" spans="1:5" ht="20.25" customHeight="1" x14ac:dyDescent="0.25">
      <c r="A30" s="139">
        <v>14</v>
      </c>
      <c r="B30" s="161" t="str">
        <f t="shared" ca="1" si="1"/>
        <v>Andre omkostninger til social sikring</v>
      </c>
      <c r="C30" s="62" t="s">
        <v>337</v>
      </c>
      <c r="D30" s="204" t="s">
        <v>336</v>
      </c>
      <c r="E30" s="4"/>
    </row>
    <row r="31" spans="1:5" ht="33" customHeight="1" x14ac:dyDescent="0.25">
      <c r="A31" s="145"/>
      <c r="B31" s="143" t="str">
        <f t="shared" ca="1" si="1"/>
        <v>• Arbejdsgiverens bidrag til ATP, AER, BST etc. og personaleforsikringer i form af syge-, arbejdsskade- ulykkes og livsforsikringer mm.</v>
      </c>
      <c r="C31" s="206" t="s">
        <v>375</v>
      </c>
      <c r="D31" s="206" t="s">
        <v>372</v>
      </c>
      <c r="E31" s="4"/>
    </row>
    <row r="32" spans="1:5" ht="21" customHeight="1" x14ac:dyDescent="0.25">
      <c r="A32" s="139">
        <v>15</v>
      </c>
      <c r="B32" s="161" t="str">
        <f t="shared" ca="1" si="1"/>
        <v>Afskrivninger af materielle og immaterielle anlægsaktiver</v>
      </c>
      <c r="C32" s="62" t="s">
        <v>102</v>
      </c>
      <c r="D32" s="48" t="s">
        <v>342</v>
      </c>
      <c r="E32" s="4"/>
    </row>
    <row r="33" spans="1:5" ht="111" customHeight="1" x14ac:dyDescent="0.25">
      <c r="A33" s="145"/>
      <c r="B33" s="143"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6" t="s">
        <v>480</v>
      </c>
      <c r="D33" s="206" t="s">
        <v>479</v>
      </c>
      <c r="E33" s="4"/>
    </row>
    <row r="34" spans="1:5" ht="20.25" customHeight="1" x14ac:dyDescent="0.25">
      <c r="A34" s="139">
        <v>16</v>
      </c>
      <c r="B34" s="161" t="str">
        <f t="shared" ca="1" si="1"/>
        <v>Nedskrivninger af materielle og immaterielle anlægsaktiver</v>
      </c>
      <c r="C34" s="62" t="s">
        <v>103</v>
      </c>
      <c r="D34" s="48" t="s">
        <v>376</v>
      </c>
      <c r="E34" s="4"/>
    </row>
    <row r="35" spans="1:5" ht="107.25" customHeight="1" x14ac:dyDescent="0.25">
      <c r="A35" s="145"/>
      <c r="B35" s="143"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6" t="s">
        <v>482</v>
      </c>
      <c r="D35" s="206" t="s">
        <v>481</v>
      </c>
      <c r="E35" s="4"/>
    </row>
    <row r="36" spans="1:5" ht="15.75" customHeight="1" x14ac:dyDescent="0.25">
      <c r="A36" s="139">
        <v>17</v>
      </c>
      <c r="B36" s="161" t="str">
        <f t="shared" ca="1" si="1"/>
        <v xml:space="preserve">Nedskrivninger af omsætningsaktiver (bortset fra finansielle omsætningsaktiver)
</v>
      </c>
      <c r="C36" s="134" t="s">
        <v>338</v>
      </c>
      <c r="D36" s="205" t="s">
        <v>483</v>
      </c>
      <c r="E36" s="4"/>
    </row>
    <row r="37" spans="1:5" ht="109.5" customHeight="1" x14ac:dyDescent="0.25">
      <c r="A37" s="145"/>
      <c r="B37" s="143"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6" t="s">
        <v>484</v>
      </c>
      <c r="D37" s="206" t="s">
        <v>485</v>
      </c>
      <c r="E37" s="4"/>
    </row>
    <row r="38" spans="1:5" ht="18.75" customHeight="1" x14ac:dyDescent="0.25">
      <c r="A38" s="139">
        <v>18</v>
      </c>
      <c r="B38" s="161" t="str">
        <f t="shared" ca="1" si="1"/>
        <v xml:space="preserve">Sekundære omkostninger
</v>
      </c>
      <c r="C38" s="62" t="s">
        <v>339</v>
      </c>
      <c r="D38" s="48" t="s">
        <v>68</v>
      </c>
      <c r="E38" s="4"/>
    </row>
    <row r="39" spans="1:5" ht="81.75" customHeight="1" x14ac:dyDescent="0.25">
      <c r="A39" s="145"/>
      <c r="B39" s="143" t="str">
        <f t="shared" ca="1" si="1"/>
        <v>• Tab af salg af immaterielle og materielle anlægsafgifter, udgifter til erstatninger o.l.
• Udgifter på omsætningsejendomme (hvis ejendomme ikke er primær driftsaktivitet). Indtægt angives i pkt. 3.</v>
      </c>
      <c r="C39" s="207" t="s">
        <v>487</v>
      </c>
      <c r="D39" s="207" t="s">
        <v>486</v>
      </c>
      <c r="E39" s="4"/>
    </row>
    <row r="40" spans="1:5" s="7" customFormat="1" ht="15.75" x14ac:dyDescent="0.25">
      <c r="A40" s="119">
        <v>19</v>
      </c>
      <c r="B40" s="161" t="str">
        <f t="shared" ca="1" si="1"/>
        <v>Ordinært driftsresultat før finansielle poster iht. årsregnskabet</v>
      </c>
      <c r="C40" s="167" t="s">
        <v>24</v>
      </c>
      <c r="D40" s="167" t="s">
        <v>69</v>
      </c>
    </row>
    <row r="41" spans="1:5" ht="21.95" customHeight="1" x14ac:dyDescent="0.3">
      <c r="A41" s="223" t="str">
        <f ca="1">OFFSET($C41,0,$E$1-1)</f>
        <v>Finansielle poster</v>
      </c>
      <c r="B41" s="143"/>
      <c r="C41" s="168" t="s">
        <v>1</v>
      </c>
      <c r="D41" s="168" t="s">
        <v>53</v>
      </c>
      <c r="E41" s="4"/>
    </row>
    <row r="42" spans="1:5" ht="18.75" customHeight="1" x14ac:dyDescent="0.25">
      <c r="A42" s="139">
        <v>20</v>
      </c>
      <c r="B42" s="156" t="str">
        <f t="shared" ca="1" si="1"/>
        <v>Indtægter af kapitalandele og øvrigt udbytte af finansielle anlægsaktiver</v>
      </c>
      <c r="C42" s="117" t="s">
        <v>490</v>
      </c>
      <c r="D42" s="207" t="s">
        <v>488</v>
      </c>
      <c r="E42" s="4"/>
    </row>
    <row r="43" spans="1:5" ht="94.5" customHeight="1" x14ac:dyDescent="0.25">
      <c r="A43" s="145"/>
      <c r="B43" s="143"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7" t="s">
        <v>491</v>
      </c>
      <c r="D43" s="207" t="s">
        <v>489</v>
      </c>
      <c r="E43" s="4"/>
    </row>
    <row r="44" spans="1:5" ht="21.75" customHeight="1" x14ac:dyDescent="0.25">
      <c r="A44" s="139">
        <v>21</v>
      </c>
      <c r="B44" s="156" t="str">
        <f t="shared" ca="1" si="1"/>
        <v xml:space="preserve">Renteindtægter o.l. af finansielle anlægsaktiver og omsætningsaktiver
</v>
      </c>
      <c r="C44" s="62" t="s">
        <v>340</v>
      </c>
      <c r="D44" s="206" t="s">
        <v>492</v>
      </c>
      <c r="E44" s="4"/>
    </row>
    <row r="45" spans="1:5" ht="33.75" customHeight="1" x14ac:dyDescent="0.25">
      <c r="A45" s="145"/>
      <c r="B45" s="143" t="str">
        <f t="shared" ca="1" si="1"/>
        <v>• Af tilgodehavende, obligationer samt andre værdipapirer og likvide beholdninger.</v>
      </c>
      <c r="C45" s="206" t="s">
        <v>494</v>
      </c>
      <c r="D45" s="206" t="s">
        <v>493</v>
      </c>
      <c r="E45" s="4"/>
    </row>
    <row r="46" spans="1:5" ht="17.25" customHeight="1" x14ac:dyDescent="0.25">
      <c r="A46" s="139">
        <v>22</v>
      </c>
      <c r="B46" s="156" t="str">
        <f t="shared" ca="1" si="1"/>
        <v xml:space="preserve">Nedskrivning af finansielle anlægs- og omsætningsaktiver
</v>
      </c>
      <c r="C46" s="62" t="s">
        <v>341</v>
      </c>
      <c r="D46" s="206" t="s">
        <v>495</v>
      </c>
      <c r="E46" s="4"/>
    </row>
    <row r="47" spans="1:5" ht="34.5" customHeight="1" x14ac:dyDescent="0.25">
      <c r="A47" s="145"/>
      <c r="B47" s="143" t="str">
        <f t="shared" ca="1" si="1"/>
        <v>• Nedskrivninger, hvor aktivets værdi permanent antages at være lavere end  anskaffelses- eller kostprisen ( fx negativ udbytte og negativ værdiregulering).</v>
      </c>
      <c r="C47" s="206" t="s">
        <v>497</v>
      </c>
      <c r="D47" s="206" t="s">
        <v>496</v>
      </c>
      <c r="E47" s="4"/>
    </row>
    <row r="48" spans="1:5" ht="14.25" customHeight="1" x14ac:dyDescent="0.25">
      <c r="A48" s="139">
        <v>23</v>
      </c>
      <c r="B48" s="156" t="str">
        <f t="shared" ca="1" si="1"/>
        <v xml:space="preserve">Renteomkostninger o.l. af finansielle anlægsaktiver og omsætningsaktiver
</v>
      </c>
      <c r="C48" s="206" t="s">
        <v>384</v>
      </c>
      <c r="D48" s="206" t="s">
        <v>498</v>
      </c>
      <c r="E48" s="4"/>
    </row>
    <row r="49" spans="1:5" ht="27" customHeight="1" x14ac:dyDescent="0.25">
      <c r="A49" s="145"/>
      <c r="B49" s="143" t="str">
        <f t="shared" ca="1" si="1"/>
        <v>• Af tilgodehavende, obligationer samt andre værdipapirer og likvide beholdninger.</v>
      </c>
      <c r="C49" s="207" t="s">
        <v>494</v>
      </c>
      <c r="D49" s="207" t="s">
        <v>499</v>
      </c>
      <c r="E49" s="4"/>
    </row>
    <row r="50" spans="1:5" s="7" customFormat="1" ht="15.75" x14ac:dyDescent="0.25">
      <c r="A50" s="210">
        <v>24</v>
      </c>
      <c r="B50" s="211" t="str">
        <f t="shared" ca="1" si="1"/>
        <v>Ordinært resultat, før skat (+/-)</v>
      </c>
      <c r="C50" s="167" t="s">
        <v>298</v>
      </c>
      <c r="D50" s="167" t="s">
        <v>299</v>
      </c>
    </row>
    <row r="51" spans="1:5" ht="20.100000000000001" customHeight="1" x14ac:dyDescent="0.25">
      <c r="A51" s="125" t="str">
        <f ca="1">OFFSET($C51,0,$E$1-1)</f>
        <v>Skatter</v>
      </c>
      <c r="B51" s="207"/>
      <c r="C51" s="169" t="s">
        <v>2</v>
      </c>
      <c r="D51" s="169" t="s">
        <v>52</v>
      </c>
      <c r="E51" s="4"/>
    </row>
    <row r="52" spans="1:5" x14ac:dyDescent="0.25">
      <c r="A52" s="145">
        <v>25</v>
      </c>
      <c r="B52" s="143" t="str">
        <f t="shared" ca="1" si="1"/>
        <v>Selskabsskat mv. af ordinært resultat (+/-)</v>
      </c>
      <c r="C52" s="170" t="s">
        <v>75</v>
      </c>
      <c r="D52" s="170" t="s">
        <v>500</v>
      </c>
      <c r="E52" s="4"/>
    </row>
    <row r="53" spans="1:5" ht="20.100000000000001" customHeight="1" x14ac:dyDescent="0.25">
      <c r="A53" s="125" t="str">
        <f ca="1">OFFSET($C53,0,$E$1-1)</f>
        <v>Årets resultat</v>
      </c>
      <c r="B53" s="207"/>
      <c r="C53" s="169" t="s">
        <v>29</v>
      </c>
      <c r="D53" s="169" t="s">
        <v>70</v>
      </c>
      <c r="E53" s="4"/>
    </row>
    <row r="54" spans="1:5" s="7" customFormat="1" ht="21.95" customHeight="1" thickBot="1" x14ac:dyDescent="0.3">
      <c r="A54" s="217">
        <v>26</v>
      </c>
      <c r="B54" s="212" t="str">
        <f t="shared" ca="1" si="1"/>
        <v>Årets resultat (+/-)</v>
      </c>
      <c r="C54" s="103" t="s">
        <v>296</v>
      </c>
      <c r="D54" s="103" t="s">
        <v>297</v>
      </c>
    </row>
    <row r="55" spans="1:5" s="7" customFormat="1" ht="9.9499999999999993" customHeight="1" thickTop="1" x14ac:dyDescent="0.25">
      <c r="A55" s="17"/>
      <c r="B55" s="117"/>
      <c r="C55" s="171"/>
      <c r="D55" s="171"/>
    </row>
    <row r="56" spans="1:5" ht="20.100000000000001" customHeight="1" x14ac:dyDescent="0.25">
      <c r="A56" s="50" t="str">
        <f ca="1">OFFSET($C56,0,$E$1-1)</f>
        <v>Resultatanvendelse</v>
      </c>
      <c r="B56" s="143"/>
      <c r="C56" s="169" t="s">
        <v>3</v>
      </c>
      <c r="D56" s="169" t="s">
        <v>54</v>
      </c>
      <c r="E56" s="4"/>
    </row>
    <row r="57" spans="1:5" x14ac:dyDescent="0.25">
      <c r="A57" s="139">
        <v>27</v>
      </c>
      <c r="B57" s="117" t="str">
        <f t="shared" ca="1" si="1"/>
        <v>Konsolidering, dvs. overførsel til (+) eller fra (-) egenkapitalen</v>
      </c>
      <c r="C57" s="172" t="s">
        <v>30</v>
      </c>
      <c r="D57" s="172" t="s">
        <v>301</v>
      </c>
      <c r="E57" s="4"/>
    </row>
    <row r="58" spans="1:5" x14ac:dyDescent="0.25">
      <c r="A58" s="139"/>
      <c r="B58" s="207"/>
      <c r="C58" s="172"/>
      <c r="D58" s="172"/>
      <c r="E58" s="4"/>
    </row>
    <row r="59" spans="1:5" ht="30" x14ac:dyDescent="0.25">
      <c r="A59" s="139">
        <v>28</v>
      </c>
      <c r="B59" s="117" t="str">
        <f t="shared" ca="1" si="1"/>
        <v>Udbytte, ekstraordinær udbytte, udbetaling til indehavere, efterbetaling til andelshavere og anden udlodning
Udbetalt eller deklareret</v>
      </c>
      <c r="C59" s="79" t="s">
        <v>97</v>
      </c>
      <c r="D59" s="79" t="s">
        <v>501</v>
      </c>
      <c r="E59" s="4"/>
    </row>
    <row r="60" spans="1:5" x14ac:dyDescent="0.25">
      <c r="A60" s="139"/>
      <c r="B60" s="207"/>
      <c r="C60" s="199"/>
      <c r="D60" s="199"/>
      <c r="E60" s="4"/>
    </row>
    <row r="61" spans="1:5" ht="6.75" customHeight="1" thickBot="1" x14ac:dyDescent="0.3">
      <c r="A61" s="18"/>
      <c r="B61" s="151"/>
      <c r="C61" s="118"/>
      <c r="D61" s="118"/>
      <c r="E61" s="4"/>
    </row>
    <row r="62" spans="1:5" s="11" customFormat="1" ht="21.95" customHeight="1" x14ac:dyDescent="0.3">
      <c r="A62" s="162" t="str">
        <f ca="1">OFFSET($C62,0,$E$1-1)</f>
        <v>Balance</v>
      </c>
      <c r="B62" s="117"/>
      <c r="C62" s="173" t="s">
        <v>4</v>
      </c>
      <c r="D62" s="173" t="s">
        <v>64</v>
      </c>
    </row>
    <row r="63" spans="1:5" ht="15.75" thickBot="1" x14ac:dyDescent="0.3">
      <c r="A63" s="22"/>
      <c r="B63" s="151"/>
      <c r="C63" s="174"/>
      <c r="D63" s="174" t="s">
        <v>59</v>
      </c>
      <c r="E63" s="4"/>
    </row>
    <row r="64" spans="1:5" ht="6.75" customHeight="1" x14ac:dyDescent="0.25">
      <c r="A64" s="16"/>
      <c r="B64" s="117"/>
      <c r="C64" s="139"/>
      <c r="D64" s="139"/>
      <c r="E64" s="4"/>
    </row>
    <row r="65" spans="1:5" ht="61.5" customHeight="1" x14ac:dyDescent="0.25">
      <c r="A65" s="16"/>
      <c r="B65" s="155"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3" t="s">
        <v>502</v>
      </c>
      <c r="D65" s="153" t="s">
        <v>453</v>
      </c>
      <c r="E65" s="4"/>
    </row>
    <row r="66" spans="1:5" ht="6.75" customHeight="1" x14ac:dyDescent="0.25">
      <c r="A66" s="16"/>
      <c r="B66" s="117"/>
      <c r="C66" s="118"/>
      <c r="D66" s="118"/>
      <c r="E66" s="4"/>
    </row>
    <row r="67" spans="1:5" s="7" customFormat="1" ht="9.9499999999999993" customHeight="1" x14ac:dyDescent="0.25">
      <c r="A67" s="17"/>
      <c r="B67" s="117"/>
      <c r="C67" s="171"/>
      <c r="D67" s="171"/>
    </row>
    <row r="68" spans="1:5" ht="20.100000000000001" customHeight="1" x14ac:dyDescent="0.3">
      <c r="A68" s="223" t="str">
        <f ca="1">OFFSET($C68,0,$E$1-1)</f>
        <v>Passiver</v>
      </c>
      <c r="B68" s="143"/>
      <c r="C68" s="169" t="s">
        <v>5</v>
      </c>
      <c r="D68" s="169" t="s">
        <v>66</v>
      </c>
      <c r="E68" s="4"/>
    </row>
    <row r="69" spans="1:5" ht="26.25" customHeight="1" thickBot="1" x14ac:dyDescent="0.3">
      <c r="A69" s="214">
        <v>55</v>
      </c>
      <c r="B69" s="152" t="str">
        <f t="shared" ca="1" si="1"/>
        <v>Egenkapital ultimo (+/-)</v>
      </c>
      <c r="C69" s="118" t="s">
        <v>302</v>
      </c>
      <c r="D69" s="118" t="s">
        <v>504</v>
      </c>
      <c r="E69" s="4"/>
    </row>
    <row r="70" spans="1:5" ht="8.1" customHeight="1" x14ac:dyDescent="0.25">
      <c r="A70" s="16"/>
      <c r="B70" s="117"/>
      <c r="C70" s="175"/>
      <c r="D70" s="175"/>
      <c r="E70" s="4"/>
    </row>
    <row r="71" spans="1:5" s="7" customFormat="1" ht="21.95" customHeight="1" thickBot="1" x14ac:dyDescent="0.3">
      <c r="A71" s="216">
        <v>61</v>
      </c>
      <c r="B71" s="163" t="str">
        <f t="shared" ca="1" si="1"/>
        <v>Passiver i alt</v>
      </c>
      <c r="C71" s="103" t="s">
        <v>31</v>
      </c>
      <c r="D71" s="103" t="s">
        <v>98</v>
      </c>
    </row>
    <row r="72" spans="1:5" s="7" customFormat="1" ht="9.9499999999999993" customHeight="1" thickTop="1" x14ac:dyDescent="0.25">
      <c r="A72" s="17"/>
      <c r="B72" s="117"/>
      <c r="C72" s="171"/>
      <c r="D72" s="171"/>
    </row>
    <row r="73" spans="1:5" ht="6.75" customHeight="1" thickBot="1" x14ac:dyDescent="0.3">
      <c r="A73" s="18"/>
      <c r="B73" s="151"/>
      <c r="C73" s="80"/>
      <c r="D73" s="80"/>
      <c r="E73" s="4"/>
    </row>
    <row r="74" spans="1:5" ht="21.95" customHeight="1" x14ac:dyDescent="0.3">
      <c r="A74" s="162" t="str">
        <f ca="1">OFFSET($C74,0,$E$1-1)</f>
        <v>Regnskabsårets investeringer</v>
      </c>
      <c r="B74" s="117"/>
      <c r="C74" s="175" t="s">
        <v>7</v>
      </c>
      <c r="D74" s="175" t="s">
        <v>71</v>
      </c>
      <c r="E74" s="4"/>
    </row>
    <row r="75" spans="1:5" ht="15.75" thickBot="1" x14ac:dyDescent="0.3">
      <c r="A75" s="18"/>
      <c r="B75" s="151">
        <f t="shared" ca="1" si="1"/>
        <v>0</v>
      </c>
      <c r="C75" s="176"/>
      <c r="D75" s="176" t="s">
        <v>59</v>
      </c>
      <c r="E75" s="4"/>
    </row>
    <row r="76" spans="1:5" ht="6.75" customHeight="1" x14ac:dyDescent="0.25">
      <c r="A76" s="16"/>
      <c r="B76" s="117"/>
      <c r="C76" s="177"/>
      <c r="D76" s="177"/>
      <c r="E76" s="4"/>
    </row>
    <row r="77" spans="1:5" x14ac:dyDescent="0.25">
      <c r="B77" s="185" t="str">
        <f t="shared" ca="1" si="1"/>
        <v>Investeringer omfatter alene aktiver, der er bestemt til firmaets vedvarende eje eller brug.</v>
      </c>
      <c r="C77" s="183" t="s">
        <v>6</v>
      </c>
      <c r="D77" s="153" t="s">
        <v>505</v>
      </c>
      <c r="E77" s="4"/>
    </row>
    <row r="78" spans="1:5" ht="6.75" customHeight="1" x14ac:dyDescent="0.25">
      <c r="A78" s="16"/>
      <c r="B78" s="117"/>
      <c r="C78" s="118"/>
      <c r="D78" s="118"/>
      <c r="E78" s="4"/>
    </row>
    <row r="79" spans="1:5" ht="20.100000000000001" customHeight="1" x14ac:dyDescent="0.25">
      <c r="A79" s="50" t="str">
        <f ca="1">OFFSET($C79,0,$E$1-1)</f>
        <v>Tilgang</v>
      </c>
      <c r="B79" s="143"/>
      <c r="C79" s="169" t="s">
        <v>8</v>
      </c>
      <c r="D79" s="169" t="s">
        <v>506</v>
      </c>
      <c r="E79" s="4"/>
    </row>
    <row r="80" spans="1:5" ht="6.75" customHeight="1" x14ac:dyDescent="0.25">
      <c r="A80" s="16"/>
      <c r="B80" s="117"/>
      <c r="C80" s="80"/>
      <c r="D80" s="80"/>
      <c r="E80" s="4"/>
    </row>
    <row r="81" spans="1:5" ht="54.75" customHeight="1" x14ac:dyDescent="0.25">
      <c r="A81" s="116"/>
      <c r="B81" s="186" t="str">
        <f t="shared" ca="1" si="1"/>
        <v>Under tilgang anføres værdien før bogføringsmæssige og finansielle reguleringer,
fx forskudsafskrivninger, kurstab og offentlige tilskud. 
Overførsel (som følge af færdiggørelse) fra pkt. 66 og 77 til andre punkter anses ikke for tilgang.</v>
      </c>
      <c r="C81" s="186" t="s">
        <v>96</v>
      </c>
      <c r="D81" s="186" t="s">
        <v>507</v>
      </c>
      <c r="E81" s="4"/>
    </row>
    <row r="82" spans="1:5" s="16" customFormat="1" ht="12.75" customHeight="1" x14ac:dyDescent="0.25">
      <c r="B82" s="117"/>
      <c r="C82" s="118"/>
      <c r="D82" s="118"/>
    </row>
    <row r="83" spans="1:5" ht="152.25" customHeight="1" x14ac:dyDescent="0.25">
      <c r="A83" s="16"/>
      <c r="B83" s="186"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6" t="s">
        <v>508</v>
      </c>
      <c r="D83" s="186" t="s">
        <v>509</v>
      </c>
      <c r="E83" s="4"/>
    </row>
    <row r="84" spans="1:5" s="46" customFormat="1" ht="9" customHeight="1" thickBot="1" x14ac:dyDescent="0.3">
      <c r="A84" s="18"/>
      <c r="B84" s="151"/>
      <c r="C84" s="169"/>
      <c r="D84" s="169"/>
    </row>
    <row r="85" spans="1:5" ht="42" customHeight="1" x14ac:dyDescent="0.25">
      <c r="A85" s="116"/>
      <c r="B85" s="222" t="str">
        <f t="shared" ca="1" si="1"/>
        <v>Immaterielle anlægsaktiver</v>
      </c>
      <c r="C85" s="178" t="s">
        <v>14</v>
      </c>
      <c r="D85" s="178" t="s">
        <v>377</v>
      </c>
      <c r="E85" s="4"/>
    </row>
    <row r="86" spans="1:5" ht="45" x14ac:dyDescent="0.25">
      <c r="A86" s="145">
        <v>62</v>
      </c>
      <c r="B86" s="143" t="str">
        <f t="shared" ca="1" si="1"/>
        <v>Tilgang af Færdiggjorte udviklingsprojekter til kostpris
• Bemærk at overførsel fra posten immaterielle aktiver under udvikling ikke er en tilgang.</v>
      </c>
      <c r="C86" s="117" t="s">
        <v>510</v>
      </c>
      <c r="D86" s="117" t="s">
        <v>513</v>
      </c>
      <c r="E86" s="4"/>
    </row>
    <row r="87" spans="1:5" ht="45" x14ac:dyDescent="0.25">
      <c r="A87" s="145">
        <v>63</v>
      </c>
      <c r="B87" s="143" t="str">
        <f t="shared" ca="1" si="1"/>
        <v>Tilgang af Erhvervede koncessioner, patenter, licenser, varemærker samt lignende rettigheder til kostpris
• Bemærk at overførsel fra posten immaterielle aktiver under udvikling ikke er en tilgang.</v>
      </c>
      <c r="C87" s="206" t="s">
        <v>511</v>
      </c>
      <c r="D87" s="62" t="s">
        <v>512</v>
      </c>
      <c r="E87" s="4"/>
    </row>
    <row r="88" spans="1:5" ht="45" x14ac:dyDescent="0.25">
      <c r="A88" s="209">
        <v>64</v>
      </c>
      <c r="B88" s="218" t="str">
        <f t="shared" ca="1" si="1"/>
        <v>Tilgang af Software til kostpris
• Bemærk at overførsel fra posten immaterielle aktiver under udvikling ikke er en tilgang.</v>
      </c>
      <c r="C88" s="62" t="s">
        <v>514</v>
      </c>
      <c r="D88" s="62" t="s">
        <v>516</v>
      </c>
      <c r="E88" s="4"/>
    </row>
    <row r="89" spans="1:5" ht="45" x14ac:dyDescent="0.25">
      <c r="A89" s="209">
        <v>65</v>
      </c>
      <c r="B89" s="218" t="str">
        <f t="shared" ca="1" si="1"/>
        <v>Tilgang af Goodwill
• Bemærk at overførsel fra posten immaterielle aktiver under udvikling ikke er en tilgang.</v>
      </c>
      <c r="C89" s="205" t="s">
        <v>515</v>
      </c>
      <c r="D89" s="134" t="s">
        <v>522</v>
      </c>
      <c r="E89" s="4"/>
    </row>
    <row r="90" spans="1:5" ht="27" customHeight="1" thickBot="1" x14ac:dyDescent="0.3">
      <c r="A90" s="219">
        <v>66</v>
      </c>
      <c r="B90" s="220" t="str">
        <f t="shared" ca="1" si="1"/>
        <v>Tilgang af Immaterialle aktiver under udvikling</v>
      </c>
      <c r="C90" s="118" t="s">
        <v>315</v>
      </c>
      <c r="D90" s="118" t="s">
        <v>523</v>
      </c>
      <c r="E90" s="4"/>
    </row>
    <row r="91" spans="1:5" s="7" customFormat="1" ht="33" customHeight="1" x14ac:dyDescent="0.25">
      <c r="A91" s="138">
        <v>67</v>
      </c>
      <c r="B91" s="156" t="str">
        <f t="shared" ca="1" si="1"/>
        <v>Immaterielle anlægsaktiver i alt</v>
      </c>
      <c r="C91" s="167" t="s">
        <v>32</v>
      </c>
      <c r="D91" s="167" t="s">
        <v>73</v>
      </c>
    </row>
    <row r="92" spans="1:5" ht="24.75" customHeight="1" x14ac:dyDescent="0.25">
      <c r="A92" s="144"/>
      <c r="B92" s="200" t="str">
        <f t="shared" ca="1" si="1"/>
        <v>Grunde og bygninger</v>
      </c>
      <c r="C92" s="179" t="s">
        <v>67</v>
      </c>
      <c r="D92" s="179" t="s">
        <v>65</v>
      </c>
      <c r="E92" s="4"/>
    </row>
    <row r="93" spans="1:5" ht="60" customHeight="1" x14ac:dyDescent="0.25">
      <c r="A93" s="145">
        <v>68</v>
      </c>
      <c r="B93" s="143" t="str">
        <f t="shared" ca="1" si="1"/>
        <v>Tilgang/Køb af eksisterende bygninger (inkl. grundværdi)
• Bemærk, at overførsel fra posten: Aktiver under opførelse ikke er en tilgang.</v>
      </c>
      <c r="C93" s="117" t="s">
        <v>519</v>
      </c>
      <c r="D93" s="117" t="s">
        <v>517</v>
      </c>
      <c r="E93" s="4"/>
    </row>
    <row r="94" spans="1:5" ht="59.25" customHeight="1" x14ac:dyDescent="0.25">
      <c r="A94" s="209">
        <v>69</v>
      </c>
      <c r="B94" s="218" t="str">
        <f t="shared" ca="1" si="1"/>
        <v>Tilgang af opførelsesudgifter for nybygninger (ekskl. grunde)
• Bemærk, at overførsel fra posten: Aktiver under opførelse ikke er en tilgang.</v>
      </c>
      <c r="C94" s="62" t="s">
        <v>520</v>
      </c>
      <c r="D94" s="62" t="s">
        <v>518</v>
      </c>
      <c r="E94" s="4"/>
    </row>
    <row r="95" spans="1:5" ht="39.75" customHeight="1" x14ac:dyDescent="0.25">
      <c r="A95" s="209">
        <v>70</v>
      </c>
      <c r="B95" s="218" t="str">
        <f t="shared" ca="1" si="1"/>
        <v>Tilgang/Køb af ubebyggede grunde</v>
      </c>
      <c r="C95" s="48" t="s">
        <v>316</v>
      </c>
      <c r="D95" s="62" t="s">
        <v>521</v>
      </c>
      <c r="E95" s="4"/>
    </row>
    <row r="96" spans="1:5" ht="76.5" customHeight="1" x14ac:dyDescent="0.25">
      <c r="A96" s="145">
        <v>71</v>
      </c>
      <c r="B96" s="143" t="str">
        <f t="shared" ca="1" si="1"/>
        <v>Tilgang af ombygning af bygninger til kostpris
Medtages ikke:
• Omkostninger til ombygning af lejede lokaler angives i pkt. 75
• Bemærk, at overførsel fra posten: Aktiver under opførelse ikke er en tilgang</v>
      </c>
      <c r="C96" s="134" t="s">
        <v>378</v>
      </c>
      <c r="D96" s="134" t="s">
        <v>524</v>
      </c>
      <c r="E96" s="4"/>
    </row>
    <row r="97" spans="1:5" ht="61.5" customHeight="1" thickBot="1" x14ac:dyDescent="0.3">
      <c r="A97" s="219">
        <v>72</v>
      </c>
      <c r="B97" s="220" t="str">
        <f t="shared" ca="1" si="1"/>
        <v>Tilgang af veje, havne, pladser o.l. til kostpris
• Bemærk, at overførsel fra posten ¨Aktiver under opførelse¨ ikke er en tilgang.</v>
      </c>
      <c r="C97" s="62" t="s">
        <v>527</v>
      </c>
      <c r="D97" s="62" t="s">
        <v>525</v>
      </c>
      <c r="E97" s="4"/>
    </row>
    <row r="98" spans="1:5" s="6" customFormat="1" ht="30" customHeight="1" x14ac:dyDescent="0.25">
      <c r="A98" s="138">
        <v>73</v>
      </c>
      <c r="B98" s="156" t="str">
        <f t="shared" ca="1" si="1"/>
        <v>Fast ejendom i alt</v>
      </c>
      <c r="C98" s="167" t="s">
        <v>34</v>
      </c>
      <c r="D98" s="167" t="s">
        <v>74</v>
      </c>
    </row>
    <row r="99" spans="1:5" ht="27.75" customHeight="1" x14ac:dyDescent="0.25">
      <c r="A99" s="144"/>
      <c r="B99" s="200" t="str">
        <f t="shared" ca="1" si="1"/>
        <v>Driftsmidler</v>
      </c>
      <c r="C99" s="179" t="s">
        <v>9</v>
      </c>
      <c r="D99" s="179" t="s">
        <v>99</v>
      </c>
      <c r="E99" s="4"/>
    </row>
    <row r="100" spans="1:5" ht="45" x14ac:dyDescent="0.25">
      <c r="A100" s="145">
        <v>74</v>
      </c>
      <c r="B100" s="143" t="str">
        <f t="shared" ca="1" si="1"/>
        <v>Tilgang af produktionsanlæg og maskiner
• Bemærk, at overførsel fra posten: Aktiver under opførelse ikke er en tilgang.</v>
      </c>
      <c r="C100" s="82" t="s">
        <v>528</v>
      </c>
      <c r="D100" s="82" t="s">
        <v>526</v>
      </c>
      <c r="E100" s="4"/>
    </row>
    <row r="101" spans="1:5" ht="77.25" customHeight="1" thickBot="1" x14ac:dyDescent="0.3">
      <c r="A101" s="219">
        <v>75</v>
      </c>
      <c r="B101" s="220" t="str">
        <f t="shared" ref="B101:B144" ca="1" si="2">OFFSET($C101,0,$E$1-1)</f>
        <v xml:space="preserve">Tilgang af andre anlæg, driftsmateriel og inventar til kostpris 
(Inkl. omkostninger til inventar i, og ombygning af lejede lokaler).
• Bemærk, at overførsel fra posten: Aktiver under opførelse ikke er en tilgang
</v>
      </c>
      <c r="C101" s="117" t="s">
        <v>530</v>
      </c>
      <c r="D101" s="117" t="s">
        <v>529</v>
      </c>
      <c r="E101" s="4"/>
    </row>
    <row r="102" spans="1:5" s="6" customFormat="1" ht="12.75" customHeight="1" x14ac:dyDescent="0.25">
      <c r="A102" s="138">
        <v>76</v>
      </c>
      <c r="B102" s="156" t="str">
        <f t="shared" ca="1" si="2"/>
        <v>Driftsmidler i alt</v>
      </c>
      <c r="C102" s="167" t="s">
        <v>55</v>
      </c>
      <c r="D102" s="167" t="s">
        <v>100</v>
      </c>
    </row>
    <row r="103" spans="1:5" s="12" customFormat="1" ht="9.75" customHeight="1" x14ac:dyDescent="0.25">
      <c r="A103" s="145"/>
      <c r="B103" s="143"/>
      <c r="C103" s="180"/>
      <c r="D103" s="180"/>
    </row>
    <row r="104" spans="1:5" ht="30" x14ac:dyDescent="0.25">
      <c r="A104" s="139">
        <v>77</v>
      </c>
      <c r="B104" s="117" t="str">
        <f t="shared" ca="1" si="2"/>
        <v>Tilgang af materielle anlægsaktiver under udførelse og 
forudbetalinger for materielle anlægsaktiver</v>
      </c>
      <c r="C104" s="82" t="s">
        <v>90</v>
      </c>
      <c r="D104" s="82" t="s">
        <v>531</v>
      </c>
      <c r="E104" s="4"/>
    </row>
    <row r="105" spans="1:5" ht="8.1" customHeight="1" thickBot="1" x14ac:dyDescent="0.3">
      <c r="A105" s="18"/>
      <c r="B105" s="151"/>
      <c r="C105" s="118"/>
      <c r="D105" s="118"/>
      <c r="E105" s="4"/>
    </row>
    <row r="106" spans="1:5" s="7" customFormat="1" ht="21.95" customHeight="1" thickBot="1" x14ac:dyDescent="0.3">
      <c r="A106" s="216">
        <v>78</v>
      </c>
      <c r="B106" s="212" t="str">
        <f t="shared" ca="1" si="2"/>
        <v>Tilgang i alt</v>
      </c>
      <c r="C106" s="103" t="s">
        <v>35</v>
      </c>
      <c r="D106" s="103" t="s">
        <v>532</v>
      </c>
    </row>
    <row r="107" spans="1:5" s="7" customFormat="1" ht="9.9499999999999993" customHeight="1" thickTop="1" x14ac:dyDescent="0.25">
      <c r="A107" s="17"/>
      <c r="B107" s="117"/>
      <c r="C107" s="171"/>
      <c r="D107" s="171"/>
    </row>
    <row r="108" spans="1:5" ht="20.100000000000001" customHeight="1" x14ac:dyDescent="0.25">
      <c r="A108" s="50" t="str">
        <f ca="1">OFFSET($C108,0,$E$1-1)</f>
        <v>Afgang (til bogført værdi)</v>
      </c>
      <c r="B108" s="143"/>
      <c r="C108" s="169" t="s">
        <v>19</v>
      </c>
      <c r="D108" s="169" t="s">
        <v>533</v>
      </c>
      <c r="E108" s="4"/>
    </row>
    <row r="109" spans="1:5" ht="6" customHeight="1" x14ac:dyDescent="0.25">
      <c r="A109" s="16"/>
      <c r="B109" s="117"/>
      <c r="C109" s="118"/>
      <c r="D109" s="117"/>
      <c r="E109" s="4"/>
    </row>
    <row r="110" spans="1:5" ht="28.5" customHeight="1" x14ac:dyDescent="0.25">
      <c r="A110" s="16"/>
      <c r="B110" s="213" t="str">
        <f t="shared" ca="1" si="2"/>
        <v>Under afgang anføres afgangen af aktiver i kostpriser samt de tilbageførte afskrivninger/nedskrivninger i forbindelse med årets afgang.</v>
      </c>
      <c r="C110" s="183" t="s">
        <v>535</v>
      </c>
      <c r="D110" s="153" t="s">
        <v>534</v>
      </c>
      <c r="E110" s="4"/>
    </row>
    <row r="111" spans="1:5" ht="111" customHeight="1" x14ac:dyDescent="0.25">
      <c r="A111" s="116"/>
      <c r="B111" s="186"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3" t="s">
        <v>536</v>
      </c>
      <c r="D111" s="153" t="s">
        <v>537</v>
      </c>
      <c r="E111" s="4"/>
    </row>
    <row r="112" spans="1:5" ht="6" customHeight="1" x14ac:dyDescent="0.25">
      <c r="A112" s="16"/>
      <c r="B112" s="117"/>
      <c r="C112" s="118"/>
      <c r="D112" s="118"/>
      <c r="E112" s="4"/>
    </row>
    <row r="113" spans="1:5" ht="30" customHeight="1" x14ac:dyDescent="0.25">
      <c r="A113" s="116"/>
      <c r="B113" s="200" t="str">
        <f t="shared" ca="1" si="2"/>
        <v>Afgang immaterielle anlægsaktiver</v>
      </c>
      <c r="C113" s="171" t="s">
        <v>83</v>
      </c>
      <c r="D113" s="179" t="s">
        <v>538</v>
      </c>
      <c r="E113" s="4"/>
    </row>
    <row r="114" spans="1:5" ht="23.25" customHeight="1" x14ac:dyDescent="0.25">
      <c r="A114" s="145">
        <v>79</v>
      </c>
      <c r="B114" s="143" t="str">
        <f t="shared" ca="1" si="2"/>
        <v>Afgang af færdiggjorte udviklingsprojekter til kostpris</v>
      </c>
      <c r="C114" s="118" t="s">
        <v>15</v>
      </c>
      <c r="D114" s="118" t="s">
        <v>539</v>
      </c>
      <c r="E114" s="4"/>
    </row>
    <row r="115" spans="1:5" ht="30" x14ac:dyDescent="0.25">
      <c r="A115" s="209">
        <v>80</v>
      </c>
      <c r="B115" s="218" t="str">
        <f t="shared" ca="1" si="2"/>
        <v>Afgang af erhvervede koncessioner, patenter, licenser, varemærker 
samt lignende rettigheder til kostpris</v>
      </c>
      <c r="C115" s="62" t="s">
        <v>36</v>
      </c>
      <c r="D115" s="62" t="s">
        <v>540</v>
      </c>
      <c r="E115" s="4"/>
    </row>
    <row r="116" spans="1:5" ht="24" customHeight="1" x14ac:dyDescent="0.25">
      <c r="A116" s="145">
        <v>81</v>
      </c>
      <c r="B116" s="143" t="str">
        <f t="shared" ca="1" si="2"/>
        <v>Afgang af software til kostpris</v>
      </c>
      <c r="C116" s="57" t="s">
        <v>16</v>
      </c>
      <c r="D116" s="57" t="s">
        <v>541</v>
      </c>
      <c r="E116" s="4"/>
    </row>
    <row r="117" spans="1:5" ht="24" customHeight="1" thickBot="1" x14ac:dyDescent="0.3">
      <c r="A117" s="219">
        <v>82</v>
      </c>
      <c r="B117" s="220" t="str">
        <f t="shared" ca="1" si="2"/>
        <v>Afgang af goodwill til kostpris</v>
      </c>
      <c r="C117" s="118" t="s">
        <v>17</v>
      </c>
      <c r="D117" s="118" t="s">
        <v>542</v>
      </c>
      <c r="E117" s="4"/>
    </row>
    <row r="118" spans="1:5" s="6" customFormat="1" ht="30" x14ac:dyDescent="0.25">
      <c r="A118" s="138">
        <v>83</v>
      </c>
      <c r="B118" s="156" t="str">
        <f t="shared" ca="1" si="2"/>
        <v>Afgang immaterielle anlægsaktiver til kostpris i alt
(pkt.79+80+81+82)</v>
      </c>
      <c r="C118" s="184" t="s">
        <v>94</v>
      </c>
      <c r="D118" s="184" t="s">
        <v>543</v>
      </c>
    </row>
    <row r="119" spans="1:5" ht="20.100000000000001" customHeight="1" x14ac:dyDescent="0.25">
      <c r="A119" s="139"/>
      <c r="B119" s="200" t="str">
        <f t="shared" ca="1" si="2"/>
        <v>Afgang af grunde og bygninger</v>
      </c>
      <c r="C119" s="171" t="s">
        <v>86</v>
      </c>
      <c r="D119" s="179" t="s">
        <v>544</v>
      </c>
      <c r="E119" s="4"/>
    </row>
    <row r="120" spans="1:5" ht="19.5" customHeight="1" x14ac:dyDescent="0.25">
      <c r="A120" s="145">
        <v>84</v>
      </c>
      <c r="B120" s="143" t="str">
        <f t="shared" ca="1" si="2"/>
        <v>Afgang af grunde og bygninger (inkl. grundværdi) til kostpris</v>
      </c>
      <c r="C120" s="118" t="s">
        <v>21</v>
      </c>
      <c r="D120" s="118" t="s">
        <v>545</v>
      </c>
      <c r="E120" s="4"/>
    </row>
    <row r="121" spans="1:5" ht="19.5" customHeight="1" x14ac:dyDescent="0.25">
      <c r="A121" s="145">
        <v>85</v>
      </c>
      <c r="B121" s="143" t="str">
        <f t="shared" ca="1" si="2"/>
        <v>Afgang af ubebyggede grunde til kostpris</v>
      </c>
      <c r="C121" s="57" t="s">
        <v>37</v>
      </c>
      <c r="D121" s="57" t="s">
        <v>546</v>
      </c>
      <c r="E121" s="4"/>
    </row>
    <row r="122" spans="1:5" ht="19.5" customHeight="1" thickBot="1" x14ac:dyDescent="0.3">
      <c r="A122" s="219">
        <v>86</v>
      </c>
      <c r="B122" s="220" t="str">
        <f t="shared" ca="1" si="2"/>
        <v>Afgang af veje, havne, pladser o.l. til kostpris</v>
      </c>
      <c r="C122" s="118" t="s">
        <v>38</v>
      </c>
      <c r="D122" s="118" t="s">
        <v>547</v>
      </c>
      <c r="E122" s="4"/>
    </row>
    <row r="123" spans="1:5" s="6" customFormat="1" ht="36" customHeight="1" x14ac:dyDescent="0.25">
      <c r="A123" s="138">
        <v>87</v>
      </c>
      <c r="B123" s="156" t="str">
        <f t="shared" ca="1" si="2"/>
        <v>Afgang af grunde og bygninger til kostpris i alt
(pkt. 84+85+86)</v>
      </c>
      <c r="C123" s="184" t="s">
        <v>91</v>
      </c>
      <c r="D123" s="184" t="s">
        <v>548</v>
      </c>
    </row>
    <row r="124" spans="1:5" ht="20.100000000000001" customHeight="1" x14ac:dyDescent="0.25">
      <c r="A124" s="139"/>
      <c r="B124" s="200" t="str">
        <f t="shared" ca="1" si="2"/>
        <v>Afgang af driftsmidler</v>
      </c>
      <c r="C124" s="179" t="s">
        <v>84</v>
      </c>
      <c r="D124" s="179" t="s">
        <v>549</v>
      </c>
      <c r="E124" s="4"/>
    </row>
    <row r="125" spans="1:5" ht="24" customHeight="1" x14ac:dyDescent="0.25">
      <c r="A125" s="145">
        <v>88</v>
      </c>
      <c r="B125" s="143" t="str">
        <f t="shared" ca="1" si="2"/>
        <v>Afgang af produktionsanlæg og maskiner til kostpris</v>
      </c>
      <c r="C125" s="118" t="s">
        <v>39</v>
      </c>
      <c r="D125" s="118" t="s">
        <v>550</v>
      </c>
      <c r="E125" s="4"/>
    </row>
    <row r="126" spans="1:5" customFormat="1" ht="30.75" thickBot="1" x14ac:dyDescent="0.3">
      <c r="A126" s="219">
        <v>89</v>
      </c>
      <c r="B126" s="220" t="str">
        <f t="shared" ca="1" si="2"/>
        <v>Afgang af andre anlæg, driftsmateriel og inventar til kostpris, 
Inkl. afgang af inventar i lejede lokaler.</v>
      </c>
      <c r="C126" s="117" t="s">
        <v>552</v>
      </c>
      <c r="D126" s="207" t="s">
        <v>551</v>
      </c>
    </row>
    <row r="127" spans="1:5" s="6" customFormat="1" ht="29.25" customHeight="1" x14ac:dyDescent="0.25">
      <c r="A127" s="138">
        <v>90</v>
      </c>
      <c r="B127" s="156" t="str">
        <f t="shared" ca="1" si="2"/>
        <v>Afgang af driftsmidler til kostpris i alt
(pkt. 88+89)</v>
      </c>
      <c r="C127" s="184" t="s">
        <v>93</v>
      </c>
      <c r="D127" s="184" t="s">
        <v>553</v>
      </c>
    </row>
    <row r="128" spans="1:5" ht="28.5" customHeight="1" x14ac:dyDescent="0.25">
      <c r="A128" s="147"/>
      <c r="B128" s="200" t="str">
        <f t="shared" ca="1" si="2"/>
        <v>Tilbageførte afskrivninger immaterielle anlægsaktiver</v>
      </c>
      <c r="C128" s="179" t="s">
        <v>18</v>
      </c>
      <c r="D128" s="179" t="s">
        <v>554</v>
      </c>
      <c r="E128" s="4"/>
    </row>
    <row r="129" spans="1:5" ht="23.25" customHeight="1" x14ac:dyDescent="0.25">
      <c r="A129" s="145">
        <v>91</v>
      </c>
      <c r="B129" s="143" t="str">
        <f t="shared" ca="1" si="2"/>
        <v>Tilbageførte afskrivninger på årets afgang af færdiggjorte udviklingsprojekter</v>
      </c>
      <c r="C129" s="118" t="s">
        <v>85</v>
      </c>
      <c r="D129" s="118" t="s">
        <v>555</v>
      </c>
      <c r="E129" s="4"/>
    </row>
    <row r="130" spans="1:5" ht="46.5" customHeight="1" x14ac:dyDescent="0.25">
      <c r="A130" s="139">
        <v>92</v>
      </c>
      <c r="B130" s="207" t="str">
        <f t="shared" ca="1" si="2"/>
        <v>Tilbageførte afskrivninger på årets afgang af erhvervede koncessioner, 
patenter, licenser, varemærker samt lignende rettigheder</v>
      </c>
      <c r="C130" s="62" t="s">
        <v>77</v>
      </c>
      <c r="D130" s="62" t="s">
        <v>556</v>
      </c>
      <c r="E130" s="4"/>
    </row>
    <row r="131" spans="1:5" ht="21.75" customHeight="1" x14ac:dyDescent="0.25">
      <c r="A131" s="145">
        <v>93</v>
      </c>
      <c r="B131" s="143" t="str">
        <f t="shared" ca="1" si="2"/>
        <v>Tilbageførte afskrivninger på årets afgang af software</v>
      </c>
      <c r="C131" s="57" t="s">
        <v>78</v>
      </c>
      <c r="D131" s="57" t="s">
        <v>557</v>
      </c>
      <c r="E131" s="4"/>
    </row>
    <row r="132" spans="1:5" ht="22.5" customHeight="1" thickBot="1" x14ac:dyDescent="0.3">
      <c r="A132" s="219">
        <v>94</v>
      </c>
      <c r="B132" s="220" t="str">
        <f t="shared" ca="1" si="2"/>
        <v>Tilbageførte afskrivninger på årets afgang af goodwill</v>
      </c>
      <c r="C132" s="118" t="s">
        <v>79</v>
      </c>
      <c r="D132" s="118" t="s">
        <v>558</v>
      </c>
      <c r="E132" s="4"/>
    </row>
    <row r="133" spans="1:5" s="6" customFormat="1" ht="25.5" customHeight="1" x14ac:dyDescent="0.25">
      <c r="A133" s="138">
        <v>95</v>
      </c>
      <c r="B133" s="156" t="str">
        <f t="shared" ca="1" si="2"/>
        <v>Tilbageførte afskrivninger immaterielle anlægsaktiver i alt</v>
      </c>
      <c r="C133" s="167" t="s">
        <v>22</v>
      </c>
      <c r="D133" s="167" t="s">
        <v>559</v>
      </c>
    </row>
    <row r="134" spans="1:5" ht="23.25" customHeight="1" x14ac:dyDescent="0.25">
      <c r="A134" s="139"/>
      <c r="B134" s="200" t="str">
        <f t="shared" ca="1" si="2"/>
        <v>Tilbageførte afskrivninger på grunde og bygninger</v>
      </c>
      <c r="C134" s="179" t="s">
        <v>44</v>
      </c>
      <c r="D134" s="179" t="s">
        <v>560</v>
      </c>
      <c r="E134" s="4"/>
    </row>
    <row r="135" spans="1:5" x14ac:dyDescent="0.25">
      <c r="A135" s="145">
        <v>96</v>
      </c>
      <c r="B135" s="143" t="str">
        <f t="shared" ca="1" si="2"/>
        <v>Tilbageførte afskrivninger på årets afgang af bygninger</v>
      </c>
      <c r="C135" s="118" t="s">
        <v>40</v>
      </c>
      <c r="D135" s="118" t="s">
        <v>561</v>
      </c>
      <c r="E135" s="4"/>
    </row>
    <row r="136" spans="1:5" ht="21" customHeight="1" x14ac:dyDescent="0.25">
      <c r="A136" s="145">
        <v>97</v>
      </c>
      <c r="B136" s="143" t="str">
        <f t="shared" ca="1" si="2"/>
        <v>Tilbageførte afskrivninger på årets afgang af ubebyggede grunde</v>
      </c>
      <c r="C136" s="57" t="s">
        <v>80</v>
      </c>
      <c r="D136" s="57" t="s">
        <v>562</v>
      </c>
      <c r="E136" s="4"/>
    </row>
    <row r="137" spans="1:5" ht="21" customHeight="1" thickBot="1" x14ac:dyDescent="0.3">
      <c r="A137" s="219">
        <v>98</v>
      </c>
      <c r="B137" s="220" t="str">
        <f t="shared" ca="1" si="2"/>
        <v>Tilbageførte afskrivninger på årets afgang af veje, havne, pladser o.l.</v>
      </c>
      <c r="C137" s="118" t="s">
        <v>81</v>
      </c>
      <c r="D137" s="118" t="s">
        <v>563</v>
      </c>
      <c r="E137" s="4"/>
    </row>
    <row r="138" spans="1:5" s="6" customFormat="1" ht="27" customHeight="1" x14ac:dyDescent="0.25">
      <c r="A138" s="138">
        <v>99</v>
      </c>
      <c r="B138" s="156" t="str">
        <f t="shared" ca="1" si="2"/>
        <v>Tilbageførte afskrivninger på grunde og bygninger i alt</v>
      </c>
      <c r="C138" s="167" t="s">
        <v>41</v>
      </c>
      <c r="D138" s="167" t="s">
        <v>564</v>
      </c>
    </row>
    <row r="139" spans="1:5" ht="24" customHeight="1" x14ac:dyDescent="0.25">
      <c r="A139" s="139"/>
      <c r="B139" s="200" t="str">
        <f t="shared" ca="1" si="2"/>
        <v>Tilbageførte afskrivninger på driftsmidler</v>
      </c>
      <c r="C139" s="179" t="s">
        <v>42</v>
      </c>
      <c r="D139" s="179" t="s">
        <v>565</v>
      </c>
      <c r="E139" s="4"/>
    </row>
    <row r="140" spans="1:5" x14ac:dyDescent="0.25">
      <c r="A140" s="145">
        <v>100</v>
      </c>
      <c r="B140" s="143" t="str">
        <f t="shared" ca="1" si="2"/>
        <v>Tilbageførte afskrivninger på årets afgang af produktionsanlæg og maskiner</v>
      </c>
      <c r="C140" s="81" t="s">
        <v>23</v>
      </c>
      <c r="D140" s="81" t="s">
        <v>566</v>
      </c>
      <c r="E140" s="4"/>
    </row>
    <row r="141" spans="1:5" customFormat="1" ht="30.75" thickBot="1" x14ac:dyDescent="0.3">
      <c r="A141" s="219">
        <v>101</v>
      </c>
      <c r="B141" s="220" t="str">
        <f t="shared" ca="1" si="2"/>
        <v>Tilbageførte afskrivninger på årets afgang af andre anlæg, 
driftsmateriel og inventar, inkl. tilbageførte afskrivninger på årets afgang af inventar i lejede lokaler</v>
      </c>
      <c r="C141" s="117" t="s">
        <v>89</v>
      </c>
      <c r="D141" s="117" t="s">
        <v>567</v>
      </c>
    </row>
    <row r="142" spans="1:5" s="6" customFormat="1" ht="26.25" customHeight="1" x14ac:dyDescent="0.25">
      <c r="A142" s="138">
        <v>102</v>
      </c>
      <c r="B142" s="156" t="str">
        <f t="shared" ca="1" si="2"/>
        <v>Tilbageførte afskrivninger på driftsmidler i alt</v>
      </c>
      <c r="C142" s="167" t="s">
        <v>43</v>
      </c>
      <c r="D142" s="167" t="s">
        <v>568</v>
      </c>
    </row>
    <row r="143" spans="1:5" s="12" customFormat="1" ht="6" customHeight="1" thickBot="1" x14ac:dyDescent="0.3">
      <c r="A143" s="221"/>
      <c r="B143" s="151"/>
      <c r="C143" s="180"/>
      <c r="D143" s="180"/>
    </row>
    <row r="144" spans="1:5" s="7" customFormat="1" ht="31.5" customHeight="1" thickBot="1" x14ac:dyDescent="0.3">
      <c r="A144" s="216">
        <v>103</v>
      </c>
      <c r="B144" s="212" t="str">
        <f t="shared" ca="1" si="2"/>
        <v>Afgang til bogført værdi i alt 
(pkt. 83+87+90-95-99-102)</v>
      </c>
      <c r="C144" s="181" t="s">
        <v>92</v>
      </c>
      <c r="D144" s="181" t="s">
        <v>569</v>
      </c>
    </row>
    <row r="145" spans="1:5" s="7" customFormat="1" ht="3.95" customHeight="1" thickTop="1" x14ac:dyDescent="0.25">
      <c r="A145" s="17"/>
      <c r="B145" s="117"/>
      <c r="C145" s="171"/>
      <c r="D145" s="171"/>
    </row>
    <row r="146" spans="1:5" ht="6.75" customHeight="1" x14ac:dyDescent="0.25">
      <c r="A146" s="16"/>
      <c r="B146" s="117"/>
      <c r="C146" s="80"/>
      <c r="D146" s="80"/>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P1" workbookViewId="0">
      <selection activeCell="Y26" sqref="Y2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104</v>
      </c>
    </row>
    <row r="2" spans="1:16" x14ac:dyDescent="0.25">
      <c r="E2" t="s">
        <v>105</v>
      </c>
      <c r="G2" t="s">
        <v>106</v>
      </c>
      <c r="J2" t="s">
        <v>107</v>
      </c>
      <c r="K2" t="s">
        <v>108</v>
      </c>
      <c r="L2" t="s">
        <v>109</v>
      </c>
      <c r="P2" s="105" t="s">
        <v>110</v>
      </c>
    </row>
    <row r="3" spans="1:16" x14ac:dyDescent="0.25">
      <c r="D3" t="s">
        <v>111</v>
      </c>
      <c r="E3">
        <f>FIND("&lt;",D3,1)</f>
        <v>1</v>
      </c>
      <c r="F3">
        <f>FIND("&gt;",D3,1)</f>
        <v>55</v>
      </c>
      <c r="G3">
        <f>FIND("&lt;",D3,F3)</f>
        <v>74</v>
      </c>
      <c r="H3">
        <f>FIND("&gt;",D3,G3)</f>
        <v>112</v>
      </c>
      <c r="J3" t="str">
        <f>MID(D3,E3,F3)</f>
        <v>&lt;c:InformationOnTypeOfSubmittedReport contextRef="c10"&gt;</v>
      </c>
      <c r="K3" s="106" t="s">
        <v>295</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112</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113</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114</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115</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116</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117</v>
      </c>
      <c r="D9" t="s">
        <v>118</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119</v>
      </c>
      <c r="D10" t="s">
        <v>120</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121</v>
      </c>
      <c r="D11" t="s">
        <v>122</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123</v>
      </c>
      <c r="D12" t="s">
        <v>124</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125</v>
      </c>
      <c r="B13" s="104">
        <v>1</v>
      </c>
      <c r="C13">
        <v>1</v>
      </c>
      <c r="D13" t="s">
        <v>126</v>
      </c>
      <c r="E13">
        <f t="shared" si="6"/>
        <v>1</v>
      </c>
      <c r="F13">
        <f t="shared" si="1"/>
        <v>55</v>
      </c>
      <c r="G13">
        <f t="shared" si="2"/>
        <v>63</v>
      </c>
      <c r="H13">
        <f t="shared" si="3"/>
        <v>74</v>
      </c>
      <c r="J13" t="str">
        <f t="shared" si="4"/>
        <v>&lt;d:Revenue contextRef="c10" decimals="-3" unitRef="u1"&gt;</v>
      </c>
      <c r="K13" s="106">
        <f>Regnskabsstatistik!F16*1000</f>
        <v>10000</v>
      </c>
      <c r="L13" t="str">
        <f t="shared" si="5"/>
        <v>&lt;/d:Revenue&gt;</v>
      </c>
      <c r="P13" s="105" t="str">
        <f t="shared" si="0"/>
        <v>&lt;d:Revenue contextRef="c10" decimals="-3" unitRef="u1"&gt;10000&lt;/d:Revenue&gt;</v>
      </c>
    </row>
    <row r="14" spans="1:16" x14ac:dyDescent="0.25">
      <c r="A14" t="s">
        <v>127</v>
      </c>
      <c r="B14" s="104">
        <v>2</v>
      </c>
      <c r="C14">
        <v>4</v>
      </c>
      <c r="D14" t="s">
        <v>128</v>
      </c>
      <c r="E14">
        <f t="shared" si="6"/>
        <v>1</v>
      </c>
      <c r="F14">
        <f t="shared" si="1"/>
        <v>83</v>
      </c>
      <c r="G14">
        <f t="shared" si="2"/>
        <v>90</v>
      </c>
      <c r="H14">
        <f t="shared" si="3"/>
        <v>129</v>
      </c>
      <c r="J14" t="str">
        <f t="shared" si="4"/>
        <v>&lt;d:WorkPerformedByEntityAndCapitalised contextRef="c10" decimals="-3" unitRef="u1"&gt;</v>
      </c>
      <c r="K14" s="106">
        <f>Regnskabsstatistik!F17*1000</f>
        <v>20000</v>
      </c>
      <c r="L14" t="str">
        <f t="shared" si="5"/>
        <v>&lt;/d:WorkPerformedByEntityAndCapitalised&gt;</v>
      </c>
      <c r="P14" s="105" t="str">
        <f t="shared" si="0"/>
        <v>&lt;d:WorkPerformedByEntityAndCapitalised contextRef="c10" decimals="-3" unitRef="u1"&gt;20000&lt;/d:WorkPerformedByEntityAndCapitalised&gt;</v>
      </c>
    </row>
    <row r="15" spans="1:16" x14ac:dyDescent="0.25">
      <c r="A15" t="s">
        <v>129</v>
      </c>
      <c r="B15" s="104">
        <v>3</v>
      </c>
      <c r="C15">
        <v>5</v>
      </c>
      <c r="D15" t="s">
        <v>130</v>
      </c>
      <c r="E15">
        <f t="shared" si="6"/>
        <v>1</v>
      </c>
      <c r="F15">
        <f t="shared" si="1"/>
        <v>68</v>
      </c>
      <c r="G15">
        <f t="shared" si="2"/>
        <v>76</v>
      </c>
      <c r="H15">
        <f t="shared" si="3"/>
        <v>100</v>
      </c>
      <c r="J15" t="str">
        <f t="shared" si="4"/>
        <v>&lt;d:OtherOperatingIncome contextRef="c10" decimals="-3" unitRef="u1"&gt;</v>
      </c>
      <c r="K15" s="106">
        <f>Regnskabsstatistik!F18*1000</f>
        <v>30000</v>
      </c>
      <c r="L15" t="str">
        <f t="shared" si="5"/>
        <v>&lt;/d:OtherOperatingIncome&gt;</v>
      </c>
      <c r="P15" s="105" t="str">
        <f t="shared" si="0"/>
        <v>&lt;d:OtherOperatingIncome contextRef="c10" decimals="-3" unitRef="u1"&gt;30000&lt;/d:OtherOperatingIncome&gt;</v>
      </c>
    </row>
    <row r="16" spans="1:16" x14ac:dyDescent="0.25">
      <c r="A16" t="s">
        <v>131</v>
      </c>
      <c r="B16" s="104">
        <v>4</v>
      </c>
      <c r="C16">
        <v>6</v>
      </c>
      <c r="D16" t="s">
        <v>132</v>
      </c>
      <c r="E16">
        <f t="shared" si="6"/>
        <v>1</v>
      </c>
      <c r="F16">
        <f t="shared" si="1"/>
        <v>59</v>
      </c>
      <c r="G16">
        <f t="shared" si="2"/>
        <v>66</v>
      </c>
      <c r="H16">
        <f t="shared" si="3"/>
        <v>81</v>
      </c>
      <c r="J16" t="str">
        <f t="shared" si="4"/>
        <v>&lt;d:CostOfSales contextRef="c10" decimals="-3" unitRef="u1"&gt;</v>
      </c>
      <c r="K16" s="106">
        <f>Regnskabsstatistik!F19*1000</f>
        <v>40000</v>
      </c>
      <c r="L16" t="str">
        <f t="shared" si="5"/>
        <v>&lt;/d:CostOfSales&gt;</v>
      </c>
      <c r="P16" s="105" t="str">
        <f t="shared" si="0"/>
        <v>&lt;d:CostOfSales contextRef="c10" decimals="-3" unitRef="u1"&gt;40000&lt;/d:CostOfSales&gt;</v>
      </c>
    </row>
    <row r="17" spans="1:16" x14ac:dyDescent="0.25">
      <c r="A17" t="s">
        <v>133</v>
      </c>
      <c r="B17" s="104">
        <v>5</v>
      </c>
      <c r="C17">
        <v>9</v>
      </c>
      <c r="D17" s="108" t="s">
        <v>134</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50000</v>
      </c>
      <c r="L17" t="str">
        <f>MID(D17,G17,H17)</f>
        <v>&lt;/e:CostOfSubcontractorsAndOtherWorkDoneByOthersNonemployeesOnEntityMaterials&gt;</v>
      </c>
      <c r="P17" s="105" t="str">
        <f t="shared" si="0"/>
        <v>&lt;e:CostOfSubcontractorsAndOtherWorkDoneByOthersNonemployeesOnEntityMaterials contextRef="c10" decimals="-3" unitRef="u1"&gt;50000&lt;/e:CostOfSubcontractorsAndOtherWorkDoneByOthersNonemployeesOnEntityMaterials&gt;</v>
      </c>
    </row>
    <row r="18" spans="1:16" x14ac:dyDescent="0.25">
      <c r="A18" t="s">
        <v>135</v>
      </c>
      <c r="B18" s="104">
        <v>6</v>
      </c>
      <c r="C18">
        <v>10</v>
      </c>
      <c r="D18" s="108" t="s">
        <v>136</v>
      </c>
      <c r="E18">
        <f>FIND("&lt;",D18,1)</f>
        <v>1</v>
      </c>
      <c r="F18">
        <f>FIND("&gt;",D18,1)</f>
        <v>76</v>
      </c>
      <c r="G18">
        <f>FIND("&lt;",D18,F18)</f>
        <v>82</v>
      </c>
      <c r="H18">
        <f>FIND("&gt;",D18,G18)</f>
        <v>114</v>
      </c>
      <c r="J18" t="str">
        <f>MID(D18,E18,F18)</f>
        <v>&lt;e:RentPaidExcludingHeatingBill contextRef="c10" decimals="-3" unitRef="u1"&gt;</v>
      </c>
      <c r="K18" s="106">
        <f>Regnskabsstatistik!F21*1000</f>
        <v>60000</v>
      </c>
      <c r="L18" t="str">
        <f>MID(D18,G18,H18)</f>
        <v>&lt;/e:RentPaidExcludingHeatingBill&gt;</v>
      </c>
      <c r="P18" s="105" t="str">
        <f t="shared" si="0"/>
        <v>&lt;e:RentPaidExcludingHeatingBill contextRef="c10" decimals="-3" unitRef="u1"&gt;60000&lt;/e:RentPaidExcludingHeatingBill&gt;</v>
      </c>
    </row>
    <row r="19" spans="1:16" x14ac:dyDescent="0.25">
      <c r="A19" t="s">
        <v>137</v>
      </c>
      <c r="B19" s="104">
        <v>7</v>
      </c>
      <c r="C19">
        <v>11</v>
      </c>
      <c r="D19" s="108" t="s">
        <v>138</v>
      </c>
      <c r="E19">
        <f t="shared" si="6"/>
        <v>1</v>
      </c>
      <c r="F19">
        <f t="shared" si="1"/>
        <v>93</v>
      </c>
      <c r="G19">
        <f t="shared" si="2"/>
        <v>99</v>
      </c>
      <c r="H19">
        <f t="shared" si="3"/>
        <v>148</v>
      </c>
      <c r="J19" t="str">
        <f t="shared" si="4"/>
        <v>&lt;e:CostOfMinorEquipmentAndFixturesNotCapitalised contextRef="c10" decimals="-3" unitRef="u1"&gt;</v>
      </c>
      <c r="K19" s="106">
        <f>Regnskabsstatistik!F22*1000</f>
        <v>70000</v>
      </c>
      <c r="L19" t="str">
        <f t="shared" si="5"/>
        <v>&lt;/e:CostOfMinorEquipmentAndFixturesNotCapitalised&gt;</v>
      </c>
      <c r="P19" s="105" t="str">
        <f t="shared" si="0"/>
        <v>&lt;e:CostOfMinorEquipmentAndFixturesNotCapitalised contextRef="c10" decimals="-3" unitRef="u1"&gt;70000&lt;/e:CostOfMinorEquipmentAndFixturesNotCapitalised&gt;</v>
      </c>
    </row>
    <row r="20" spans="1:16" x14ac:dyDescent="0.25">
      <c r="A20" t="s">
        <v>139</v>
      </c>
      <c r="B20" s="104">
        <v>8</v>
      </c>
      <c r="C20">
        <v>12</v>
      </c>
      <c r="D20" s="108" t="s">
        <v>140</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80000</v>
      </c>
      <c r="L20" t="str">
        <f t="shared" si="5"/>
        <v>&lt;/e:PaymentsForTemporaryWorkersProvidedFromAnotherEnterprise&gt;</v>
      </c>
      <c r="P20" s="105" t="str">
        <f t="shared" si="0"/>
        <v>&lt;e:PaymentsForTemporaryWorkersProvidedFromAnotherEnterprise contextRef="c10" decimals="-3" unitRef="u1"&gt;80000&lt;/e:PaymentsForTemporaryWorkersProvidedFromAnotherEnterprise&gt;</v>
      </c>
    </row>
    <row r="21" spans="1:16" x14ac:dyDescent="0.25">
      <c r="A21" t="s">
        <v>141</v>
      </c>
      <c r="B21" s="104">
        <v>9</v>
      </c>
      <c r="C21">
        <v>13</v>
      </c>
      <c r="D21" s="108" t="s">
        <v>142</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90000</v>
      </c>
      <c r="L21" t="str">
        <f t="shared" si="5"/>
        <v>&lt;/e:PaymentsForLongtermRentalAndOperationalLeasingOfGoods&gt;</v>
      </c>
      <c r="P21" s="105" t="str">
        <f t="shared" si="0"/>
        <v>&lt;e:PaymentsForLongtermRentalAndOperationalLeasingOfGoods contextRef="c10" decimals="-3" unitRef="u1"&gt;90000&lt;/e:PaymentsForLongtermRentalAndOperationalLeasingOfGoods&gt;</v>
      </c>
    </row>
    <row r="22" spans="1:16" x14ac:dyDescent="0.25">
      <c r="A22" t="s">
        <v>143</v>
      </c>
      <c r="B22" s="104">
        <v>10</v>
      </c>
      <c r="C22">
        <v>14</v>
      </c>
      <c r="D22" s="108" t="s">
        <v>144</v>
      </c>
      <c r="E22">
        <f t="shared" si="6"/>
        <v>1</v>
      </c>
      <c r="F22">
        <f t="shared" si="1"/>
        <v>83</v>
      </c>
      <c r="G22">
        <f t="shared" si="2"/>
        <v>90</v>
      </c>
      <c r="H22">
        <f t="shared" si="3"/>
        <v>129</v>
      </c>
      <c r="J22" t="str">
        <f t="shared" si="4"/>
        <v>&lt;f:OrdinaryWriteoffsInRespectOfDebtors contextRef="c10" decimals="-3" unitRef="u1"&gt;</v>
      </c>
      <c r="K22" s="106">
        <f>Regnskabsstatistik!F25*1000</f>
        <v>100000</v>
      </c>
      <c r="L22" t="str">
        <f t="shared" si="5"/>
        <v>&lt;/f:OrdinaryWriteoffsInRespectOfDebtors&gt;</v>
      </c>
      <c r="P22" s="105" t="str">
        <f t="shared" si="0"/>
        <v>&lt;f:OrdinaryWriteoffsInRespectOfDebtors contextRef="c10" decimals="-3" unitRef="u1"&gt;100000&lt;/f:OrdinaryWriteoffsInRespectOfDebtors&gt;</v>
      </c>
    </row>
    <row r="23" spans="1:16" x14ac:dyDescent="0.25">
      <c r="A23" t="s">
        <v>145</v>
      </c>
      <c r="B23" s="104">
        <v>11</v>
      </c>
      <c r="C23">
        <v>15</v>
      </c>
      <c r="D23" s="108" t="s">
        <v>146</v>
      </c>
      <c r="E23">
        <f t="shared" si="6"/>
        <v>1</v>
      </c>
      <c r="F23">
        <f t="shared" si="1"/>
        <v>86</v>
      </c>
      <c r="G23">
        <f t="shared" si="2"/>
        <v>94</v>
      </c>
      <c r="H23">
        <f t="shared" si="3"/>
        <v>136</v>
      </c>
      <c r="J23" t="str">
        <f t="shared" si="4"/>
        <v>&lt;e:OtherExternalChargesExcludingSecondary contextRef="c10" decimals="-3" unitRef="u1"&gt;</v>
      </c>
      <c r="K23" s="106">
        <f>Regnskabsstatistik!F26*1000</f>
        <v>110000</v>
      </c>
      <c r="L23" t="str">
        <f t="shared" si="5"/>
        <v>&lt;/e:OtherExternalChargesExcludingSecondary&gt;</v>
      </c>
      <c r="P23" s="105" t="str">
        <f t="shared" si="0"/>
        <v>&lt;e:OtherExternalChargesExcludingSecondary contextRef="c10" decimals="-3" unitRef="u1"&gt;110000&lt;/e:OtherExternalChargesExcludingSecondary&gt;</v>
      </c>
    </row>
    <row r="24" spans="1:16" x14ac:dyDescent="0.25">
      <c r="A24" t="s">
        <v>147</v>
      </c>
      <c r="B24" s="104">
        <v>12</v>
      </c>
      <c r="C24">
        <v>16</v>
      </c>
      <c r="D24" s="108" t="s">
        <v>148</v>
      </c>
      <c r="E24">
        <f t="shared" si="6"/>
        <v>1</v>
      </c>
      <c r="F24">
        <f t="shared" si="1"/>
        <v>64</v>
      </c>
      <c r="G24">
        <f t="shared" si="2"/>
        <v>71</v>
      </c>
      <c r="H24">
        <f t="shared" si="3"/>
        <v>91</v>
      </c>
      <c r="J24" t="str">
        <f t="shared" si="4"/>
        <v>&lt;d:WagesAndSalaries contextRef="c10" decimals="-3" unitRef="u1"&gt;</v>
      </c>
      <c r="K24" s="106">
        <f>Regnskabsstatistik!F27*1000</f>
        <v>120000</v>
      </c>
      <c r="L24" t="str">
        <f t="shared" si="5"/>
        <v>&lt;/d:WagesAndSalaries&gt;</v>
      </c>
      <c r="P24" s="105" t="str">
        <f t="shared" si="0"/>
        <v>&lt;d:WagesAndSalaries contextRef="c10" decimals="-3" unitRef="u1"&gt;120000&lt;/d:WagesAndSalaries&gt;</v>
      </c>
    </row>
    <row r="25" spans="1:16" x14ac:dyDescent="0.25">
      <c r="A25" t="s">
        <v>149</v>
      </c>
      <c r="B25" s="104">
        <v>13</v>
      </c>
      <c r="C25">
        <v>17</v>
      </c>
      <c r="D25" s="108" t="s">
        <v>150</v>
      </c>
      <c r="E25">
        <f t="shared" si="6"/>
        <v>1</v>
      </c>
      <c r="F25">
        <f t="shared" si="1"/>
        <v>76</v>
      </c>
      <c r="G25">
        <f t="shared" si="2"/>
        <v>83</v>
      </c>
      <c r="H25">
        <f t="shared" si="3"/>
        <v>115</v>
      </c>
      <c r="J25" t="str">
        <f t="shared" si="4"/>
        <v>&lt;d:PostemploymentBenefitExpense contextRef="c10" decimals="-3" unitRef="u1"&gt;</v>
      </c>
      <c r="K25" s="106">
        <f>Regnskabsstatistik!F28*1000</f>
        <v>130000</v>
      </c>
      <c r="L25" t="str">
        <f t="shared" si="5"/>
        <v>&lt;/d:PostemploymentBenefitExpense&gt;</v>
      </c>
      <c r="P25" s="105" t="str">
        <f t="shared" si="0"/>
        <v>&lt;d:PostemploymentBenefitExpense contextRef="c10" decimals="-3" unitRef="u1"&gt;130000&lt;/d:PostemploymentBenefitExpense&gt;</v>
      </c>
    </row>
    <row r="26" spans="1:16" x14ac:dyDescent="0.25">
      <c r="A26" t="s">
        <v>151</v>
      </c>
      <c r="B26" s="104">
        <v>14</v>
      </c>
      <c r="C26">
        <v>18</v>
      </c>
      <c r="D26" s="108" t="s">
        <v>152</v>
      </c>
      <c r="E26">
        <f t="shared" si="6"/>
        <v>1</v>
      </c>
      <c r="F26">
        <f t="shared" si="1"/>
        <v>75</v>
      </c>
      <c r="G26">
        <f t="shared" si="2"/>
        <v>82</v>
      </c>
      <c r="H26">
        <f t="shared" si="3"/>
        <v>113</v>
      </c>
      <c r="J26" t="str">
        <f t="shared" si="4"/>
        <v>&lt;d:SocialSecurityContributions contextRef="c10" decimals="-3" unitRef="u1"&gt;</v>
      </c>
      <c r="K26" s="106">
        <f>Regnskabsstatistik!F29*1000</f>
        <v>140000</v>
      </c>
      <c r="L26" t="str">
        <f t="shared" si="5"/>
        <v>&lt;/d:SocialSecurityContributions&gt;</v>
      </c>
      <c r="P26" s="105" t="str">
        <f t="shared" si="0"/>
        <v>&lt;d:SocialSecurityContributions contextRef="c10" decimals="-3" unitRef="u1"&gt;140000&lt;/d:SocialSecurityContributions&gt;</v>
      </c>
    </row>
    <row r="27" spans="1:16" x14ac:dyDescent="0.25">
      <c r="A27" t="s">
        <v>153</v>
      </c>
      <c r="B27" s="104">
        <v>15</v>
      </c>
      <c r="C27">
        <v>19</v>
      </c>
      <c r="D27" s="108" t="s">
        <v>154</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150000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unitRef="u1"&gt;150000&lt;/e:DepreciationAmortisationExpenseOfPropertyPlantAndEquipmentAndIntangibleAssetsRecognisedInProfitOrLoss&gt;</v>
      </c>
    </row>
    <row r="28" spans="1:16" x14ac:dyDescent="0.25">
      <c r="A28" t="s">
        <v>155</v>
      </c>
      <c r="B28" s="104">
        <v>16</v>
      </c>
      <c r="C28">
        <v>20</v>
      </c>
      <c r="D28" s="108" t="s">
        <v>156</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160000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unitRef="u1"&gt;160000&lt;/e:ImpairmentLossesOfPropertyPlantAndEquipmentAndIntangibleAssetsRecognisedInProfitOrLoss&gt;</v>
      </c>
    </row>
    <row r="29" spans="1:16" x14ac:dyDescent="0.25">
      <c r="A29" t="s">
        <v>157</v>
      </c>
      <c r="B29" s="104">
        <v>17</v>
      </c>
      <c r="C29">
        <v>21</v>
      </c>
      <c r="D29" s="108" t="s">
        <v>158</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170000</v>
      </c>
      <c r="L29" t="str">
        <f t="shared" si="5"/>
        <v>&lt;/d:WritedownsOfCurrentAssetsOtherThanCurrentFinancialAssets&gt;</v>
      </c>
      <c r="P29" s="105" t="str">
        <f t="shared" si="0"/>
        <v>&lt;d:WritedownsOfCurrentAssetsOtherThanCurrentFinancialAssets contextRef="c10" decimals="-3" unitRef="u1"&gt;170000&lt;/d:WritedownsOfCurrentAssetsOtherThanCurrentFinancialAssets&gt;</v>
      </c>
    </row>
    <row r="30" spans="1:16" x14ac:dyDescent="0.25">
      <c r="A30" t="s">
        <v>159</v>
      </c>
      <c r="B30" s="104">
        <v>18</v>
      </c>
      <c r="C30">
        <v>22</v>
      </c>
      <c r="D30" s="108" t="s">
        <v>160</v>
      </c>
      <c r="E30">
        <f t="shared" si="6"/>
        <v>1</v>
      </c>
      <c r="F30">
        <f t="shared" si="1"/>
        <v>85</v>
      </c>
      <c r="G30">
        <f t="shared" si="2"/>
        <v>94</v>
      </c>
      <c r="H30">
        <f t="shared" si="3"/>
        <v>135</v>
      </c>
      <c r="J30" t="str">
        <f t="shared" si="4"/>
        <v>&lt;e:OtherOperatingChargesOfNontradingType contextRef="c10" decimals="-3" unitRef="u1"&gt;</v>
      </c>
      <c r="K30" s="106">
        <f>Regnskabsstatistik!F33*1000</f>
        <v>180000</v>
      </c>
      <c r="L30" t="str">
        <f t="shared" si="5"/>
        <v>&lt;/e:OtherOperatingChargesOfNontradingType&gt;</v>
      </c>
      <c r="P30" s="105" t="str">
        <f t="shared" si="0"/>
        <v>&lt;e:OtherOperatingChargesOfNontradingType contextRef="c10" decimals="-3" unitRef="u1"&gt;180000&lt;/e:OtherOperatingChargesOfNontradingType&gt;</v>
      </c>
    </row>
    <row r="31" spans="1:16" x14ac:dyDescent="0.25">
      <c r="A31" t="s">
        <v>161</v>
      </c>
      <c r="B31" s="104">
        <v>19</v>
      </c>
      <c r="C31">
        <v>23</v>
      </c>
      <c r="D31" s="108" t="s">
        <v>162</v>
      </c>
      <c r="E31">
        <f t="shared" si="6"/>
        <v>1</v>
      </c>
      <c r="F31">
        <f t="shared" si="1"/>
        <v>94</v>
      </c>
      <c r="G31">
        <f t="shared" si="2"/>
        <v>103</v>
      </c>
      <c r="H31">
        <f t="shared" si="3"/>
        <v>153</v>
      </c>
      <c r="J31" t="str">
        <f t="shared" si="4"/>
        <v>&lt;e:ProfitLossBeforeFinancialAndExtraordinaryItems contextRef="c10" decimals="-3" unitRef="u1"&gt;</v>
      </c>
      <c r="K31" s="106">
        <f>Regnskabsstatistik!F34*1000</f>
        <v>190000</v>
      </c>
      <c r="L31" t="str">
        <f t="shared" si="5"/>
        <v>&lt;/e:ProfitLossBeforeFinancialAndExtraordinaryItems&gt;</v>
      </c>
      <c r="P31" s="105" t="str">
        <f t="shared" si="0"/>
        <v>&lt;e:ProfitLossBeforeFinancialAndExtraordinaryItems contextRef="c10" decimals="-3" unitRef="u1"&gt;190000&lt;/e:ProfitLossBeforeFinancialAndExtraordinaryItems&gt;</v>
      </c>
    </row>
    <row r="32" spans="1:16" x14ac:dyDescent="0.25">
      <c r="A32" t="s">
        <v>163</v>
      </c>
      <c r="B32" s="104">
        <v>20</v>
      </c>
      <c r="C32">
        <v>24</v>
      </c>
      <c r="D32" s="108" t="s">
        <v>164</v>
      </c>
      <c r="E32">
        <f t="shared" si="6"/>
        <v>1</v>
      </c>
      <c r="F32">
        <f t="shared" si="1"/>
        <v>80</v>
      </c>
      <c r="G32">
        <f t="shared" si="2"/>
        <v>87</v>
      </c>
      <c r="H32">
        <f t="shared" si="3"/>
        <v>123</v>
      </c>
      <c r="J32" t="str">
        <f t="shared" si="4"/>
        <v>&lt;e:IncomeFromParticipatingInterests contextRef="c10" decimals="-3" unitRef="u1"&gt;</v>
      </c>
      <c r="K32" s="106">
        <f>Regnskabsstatistik!F36*1000</f>
        <v>200000</v>
      </c>
      <c r="L32" t="str">
        <f t="shared" si="5"/>
        <v>&lt;/e:IncomeFromParticipatingInterests&gt;</v>
      </c>
      <c r="P32" s="105" t="str">
        <f t="shared" si="0"/>
        <v>&lt;e:IncomeFromParticipatingInterests contextRef="c10" decimals="-3" unitRef="u1"&gt;200000&lt;/e:IncomeFromParticipatingInterests&gt;</v>
      </c>
    </row>
    <row r="33" spans="1:16" x14ac:dyDescent="0.25">
      <c r="A33" t="s">
        <v>165</v>
      </c>
      <c r="B33" s="104">
        <v>21</v>
      </c>
      <c r="C33">
        <v>25</v>
      </c>
      <c r="D33" s="108" t="s">
        <v>166</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210000</v>
      </c>
      <c r="L33" t="str">
        <f t="shared" si="5"/>
        <v>&lt;/e:InterestReceivedOnNoncurrentFinancialAssetsAndCurrentAssets&gt;</v>
      </c>
      <c r="P33" s="105" t="str">
        <f t="shared" si="0"/>
        <v>&lt;e:InterestReceivedOnNoncurrentFinancialAssetsAndCurrentAssets contextRef="c10" decimals="-3" unitRef="u1"&gt;210000&lt;/e:InterestReceivedOnNoncurrentFinancialAssetsAndCurrentAssets&gt;</v>
      </c>
    </row>
    <row r="34" spans="1:16" x14ac:dyDescent="0.25">
      <c r="A34" t="s">
        <v>167</v>
      </c>
      <c r="B34" s="104">
        <v>22</v>
      </c>
      <c r="C34">
        <v>26</v>
      </c>
      <c r="D34" s="108" t="s">
        <v>168</v>
      </c>
      <c r="E34">
        <f t="shared" si="6"/>
        <v>1</v>
      </c>
      <c r="F34">
        <f t="shared" si="1"/>
        <v>75</v>
      </c>
      <c r="G34">
        <f t="shared" si="2"/>
        <v>82</v>
      </c>
      <c r="H34">
        <f t="shared" si="3"/>
        <v>113</v>
      </c>
      <c r="J34" t="str">
        <f t="shared" si="4"/>
        <v>&lt;d:ImpairmentOfFinancialAssets contextRef="c10" decimals="-3" unitRef="u1"&gt;</v>
      </c>
      <c r="K34" s="106">
        <f>Regnskabsstatistik!F38*1000</f>
        <v>220000</v>
      </c>
      <c r="L34" t="str">
        <f t="shared" si="5"/>
        <v>&lt;/d:ImpairmentOfFinancialAssets&gt;</v>
      </c>
      <c r="P34" s="105" t="str">
        <f t="shared" si="0"/>
        <v>&lt;d:ImpairmentOfFinancialAssets contextRef="c10" decimals="-3" unitRef="u1"&gt;220000&lt;/d:ImpairmentOfFinancialAssets&gt;</v>
      </c>
    </row>
    <row r="35" spans="1:16" x14ac:dyDescent="0.25">
      <c r="A35" t="s">
        <v>169</v>
      </c>
      <c r="B35" s="104">
        <v>23</v>
      </c>
      <c r="C35">
        <v>27</v>
      </c>
      <c r="D35" s="108" t="s">
        <v>170</v>
      </c>
      <c r="E35">
        <f t="shared" si="6"/>
        <v>1</v>
      </c>
      <c r="F35">
        <f t="shared" si="1"/>
        <v>80</v>
      </c>
      <c r="G35">
        <f t="shared" si="2"/>
        <v>87</v>
      </c>
      <c r="H35">
        <f t="shared" si="3"/>
        <v>123</v>
      </c>
      <c r="J35" t="str">
        <f t="shared" si="4"/>
        <v>&lt;e:InterestPayableAndSimilarCharges contextRef="c10" decimals="-3" unitRef="u1"&gt;</v>
      </c>
      <c r="K35" s="106">
        <f>Regnskabsstatistik!F39*1000</f>
        <v>230000</v>
      </c>
      <c r="L35" t="str">
        <f t="shared" si="5"/>
        <v>&lt;/e:InterestPayableAndSimilarCharges&gt;</v>
      </c>
      <c r="P35" s="105" t="str">
        <f t="shared" ref="P35:P66" si="7">+J35&amp;K35&amp;L35</f>
        <v>&lt;e:InterestPayableAndSimilarCharges contextRef="c10" decimals="-3" unitRef="u1"&gt;230000&lt;/e:InterestPayableAndSimilarCharges&gt;</v>
      </c>
    </row>
    <row r="36" spans="1:16" x14ac:dyDescent="0.25">
      <c r="A36" t="s">
        <v>171</v>
      </c>
      <c r="B36" s="104">
        <v>24</v>
      </c>
      <c r="C36">
        <v>28</v>
      </c>
      <c r="D36" s="108" t="s">
        <v>172</v>
      </c>
      <c r="E36">
        <f t="shared" si="6"/>
        <v>1</v>
      </c>
      <c r="F36">
        <f t="shared" si="1"/>
        <v>89</v>
      </c>
      <c r="G36">
        <f t="shared" si="2"/>
        <v>97</v>
      </c>
      <c r="H36">
        <f t="shared" si="3"/>
        <v>142</v>
      </c>
      <c r="J36" t="str">
        <f t="shared" si="4"/>
        <v>&lt;d:ProfitLossFromOrdinaryActivitiesBeforeTax contextRef="c10" decimals="-3" unitRef="u1"&gt;</v>
      </c>
      <c r="K36" s="106">
        <f>Regnskabsstatistik!F40*1000</f>
        <v>240000</v>
      </c>
      <c r="L36" t="str">
        <f t="shared" si="5"/>
        <v>&lt;/d:ProfitLossFromOrdinaryActivitiesBeforeTax&gt;</v>
      </c>
      <c r="P36" s="105" t="str">
        <f t="shared" si="7"/>
        <v>&lt;d:ProfitLossFromOrdinaryActivitiesBeforeTax contextRef="c10" decimals="-3" unitRef="u1"&gt;240000&lt;/d:ProfitLossFromOrdinaryActivitiesBeforeTax&gt;</v>
      </c>
    </row>
    <row r="37" spans="1:16" x14ac:dyDescent="0.25">
      <c r="A37" t="s">
        <v>173</v>
      </c>
      <c r="B37" s="104">
        <v>25</v>
      </c>
      <c r="C37">
        <v>29</v>
      </c>
      <c r="D37" s="108" t="s">
        <v>174</v>
      </c>
      <c r="E37">
        <f t="shared" si="6"/>
        <v>1</v>
      </c>
      <c r="F37">
        <f t="shared" si="1"/>
        <v>58</v>
      </c>
      <c r="G37">
        <f t="shared" si="2"/>
        <v>65</v>
      </c>
      <c r="H37">
        <f t="shared" si="3"/>
        <v>79</v>
      </c>
      <c r="J37" t="str">
        <f t="shared" si="4"/>
        <v>&lt;d:TaxExpense contextRef="c10" decimals="-3" unitRef="u1"&gt;</v>
      </c>
      <c r="K37" s="106">
        <f>Regnskabsstatistik!F42*1000</f>
        <v>250000</v>
      </c>
      <c r="L37" t="str">
        <f t="shared" si="5"/>
        <v>&lt;/d:TaxExpense&gt;</v>
      </c>
      <c r="P37" s="105" t="str">
        <f t="shared" si="7"/>
        <v>&lt;d:TaxExpense contextRef="c10" decimals="-3" unitRef="u1"&gt;250000&lt;/d:TaxExpense&gt;</v>
      </c>
    </row>
    <row r="38" spans="1:16" x14ac:dyDescent="0.25">
      <c r="A38" t="s">
        <v>175</v>
      </c>
      <c r="B38" s="104">
        <v>26</v>
      </c>
      <c r="C38">
        <v>30</v>
      </c>
      <c r="D38" s="108" t="s">
        <v>176</v>
      </c>
      <c r="E38">
        <f t="shared" si="6"/>
        <v>1</v>
      </c>
      <c r="F38">
        <f t="shared" si="1"/>
        <v>58</v>
      </c>
      <c r="G38">
        <f t="shared" si="2"/>
        <v>66</v>
      </c>
      <c r="H38">
        <f t="shared" si="3"/>
        <v>80</v>
      </c>
      <c r="J38" t="str">
        <f t="shared" si="4"/>
        <v>&lt;d:ProfitLoss contextRef="c10" decimals="-3" unitRef="u1"&gt;</v>
      </c>
      <c r="K38" s="106">
        <f>Regnskabsstatistik!F44*1000</f>
        <v>260000</v>
      </c>
      <c r="L38" t="str">
        <f t="shared" si="5"/>
        <v>&lt;/d:ProfitLoss&gt;</v>
      </c>
      <c r="P38" s="105" t="str">
        <f t="shared" si="7"/>
        <v>&lt;d:ProfitLoss contextRef="c10" decimals="-3" unitRef="u1"&gt;260000&lt;/d:ProfitLoss&gt;</v>
      </c>
    </row>
    <row r="39" spans="1:16" x14ac:dyDescent="0.25">
      <c r="A39" t="s">
        <v>177</v>
      </c>
      <c r="B39" s="104">
        <v>27</v>
      </c>
      <c r="C39">
        <v>31</v>
      </c>
      <c r="D39" s="108" t="s">
        <v>178</v>
      </c>
      <c r="E39">
        <f t="shared" si="6"/>
        <v>1</v>
      </c>
      <c r="F39">
        <f t="shared" si="1"/>
        <v>75</v>
      </c>
      <c r="G39">
        <f t="shared" si="2"/>
        <v>77</v>
      </c>
      <c r="H39">
        <f t="shared" si="3"/>
        <v>108</v>
      </c>
      <c r="J39" t="str">
        <f t="shared" si="4"/>
        <v>&lt;e:ProfitRetainedLossSustained contextRef="c10" decimals="-3" unitRef="u1"&gt;</v>
      </c>
      <c r="K39" s="106">
        <f>Regnskabsstatistik!F47*1000</f>
        <v>270000</v>
      </c>
      <c r="L39" t="str">
        <f t="shared" si="5"/>
        <v>&lt;/e:ProfitRetainedLossSustained&gt;</v>
      </c>
      <c r="P39" s="105" t="str">
        <f t="shared" si="7"/>
        <v>&lt;e:ProfitRetainedLossSustained contextRef="c10" decimals="-3" unitRef="u1"&gt;270000&lt;/e:ProfitRetainedLossSustained&gt;</v>
      </c>
    </row>
    <row r="40" spans="1:16" x14ac:dyDescent="0.25">
      <c r="A40" t="s">
        <v>179</v>
      </c>
      <c r="B40" s="104">
        <v>28</v>
      </c>
      <c r="C40">
        <v>32</v>
      </c>
      <c r="D40" s="108" t="s">
        <v>180</v>
      </c>
      <c r="E40">
        <f t="shared" si="6"/>
        <v>1</v>
      </c>
      <c r="F40">
        <f t="shared" si="1"/>
        <v>97</v>
      </c>
      <c r="G40">
        <f t="shared" si="2"/>
        <v>99</v>
      </c>
      <c r="H40">
        <f t="shared" si="3"/>
        <v>152</v>
      </c>
      <c r="J40" t="str">
        <f t="shared" si="4"/>
        <v>&lt;e:DividendsToShareholdersAndSimilarPaymentsToOwners contextRef="c10" decimals="-3" unitRef="u1"&gt;</v>
      </c>
      <c r="K40" s="106">
        <f>Regnskabsstatistik!F48*1000</f>
        <v>280000</v>
      </c>
      <c r="L40" t="str">
        <f t="shared" si="5"/>
        <v>&lt;/e:DividendsToShareholdersAndSimilarPaymentsToOwners&gt;</v>
      </c>
      <c r="P40" s="105" t="str">
        <f t="shared" si="7"/>
        <v>&lt;e:DividendsToShareholdersAndSimilarPaymentsToOwners contextRef="c10" decimals="-3" unitRef="u1"&gt;280000&lt;/e:DividendsToShareholdersAndSimilarPaymentsToOwners&gt;</v>
      </c>
    </row>
    <row r="41" spans="1:16" x14ac:dyDescent="0.25">
      <c r="A41" t="s">
        <v>181</v>
      </c>
      <c r="B41" s="104">
        <v>55</v>
      </c>
      <c r="C41">
        <v>68</v>
      </c>
      <c r="D41" s="108" t="s">
        <v>182</v>
      </c>
      <c r="E41">
        <f t="shared" si="6"/>
        <v>1</v>
      </c>
      <c r="F41">
        <f t="shared" si="1"/>
        <v>54</v>
      </c>
      <c r="G41">
        <f t="shared" si="2"/>
        <v>63</v>
      </c>
      <c r="H41">
        <f t="shared" si="3"/>
        <v>73</v>
      </c>
      <c r="J41" t="str">
        <f t="shared" si="4"/>
        <v>&lt;d:Equity contextRef="c12" decimals="-3" unitRef="u1"&gt;</v>
      </c>
      <c r="K41" s="106">
        <f>Regnskabsstatistik!F57*1000</f>
        <v>550000</v>
      </c>
      <c r="L41" t="str">
        <f t="shared" si="5"/>
        <v>&lt;/d:Equity&gt;</v>
      </c>
      <c r="P41" s="105" t="str">
        <f t="shared" si="7"/>
        <v>&lt;d:Equity contextRef="c12" decimals="-3" unitRef="u1"&gt;550000&lt;/d:Equity&gt;</v>
      </c>
    </row>
    <row r="42" spans="1:16" x14ac:dyDescent="0.25">
      <c r="A42" t="s">
        <v>183</v>
      </c>
      <c r="B42" s="104">
        <v>61</v>
      </c>
      <c r="C42">
        <v>74</v>
      </c>
      <c r="D42" s="108" t="s">
        <v>184</v>
      </c>
      <c r="E42">
        <f t="shared" si="6"/>
        <v>1</v>
      </c>
      <c r="F42">
        <f t="shared" si="1"/>
        <v>68</v>
      </c>
      <c r="G42">
        <f t="shared" si="2"/>
        <v>78</v>
      </c>
      <c r="H42">
        <f t="shared" si="3"/>
        <v>102</v>
      </c>
      <c r="J42" t="str">
        <f t="shared" si="4"/>
        <v>&lt;d:LiabilitiesAndEquity contextRef="c12" decimals="-3" unitRef="u1"&gt;</v>
      </c>
      <c r="K42" s="106">
        <f>Regnskabsstatistik!F59*1000</f>
        <v>610000</v>
      </c>
      <c r="L42" t="str">
        <f t="shared" si="5"/>
        <v>&lt;/d:LiabilitiesAndEquity&gt;</v>
      </c>
      <c r="P42" s="105" t="str">
        <f t="shared" si="7"/>
        <v>&lt;d:LiabilitiesAndEquity contextRef="c12" decimals="-3" unitRef="u1"&gt;610000&lt;/d:LiabilitiesAndEquity&gt;</v>
      </c>
    </row>
    <row r="43" spans="1:16" x14ac:dyDescent="0.25">
      <c r="A43" t="s">
        <v>185</v>
      </c>
      <c r="B43" s="104">
        <v>62</v>
      </c>
      <c r="C43">
        <v>75</v>
      </c>
      <c r="D43" s="108" t="s">
        <v>186</v>
      </c>
      <c r="E43">
        <f t="shared" si="6"/>
        <v>1</v>
      </c>
      <c r="F43">
        <f t="shared" si="1"/>
        <v>86</v>
      </c>
      <c r="G43">
        <f t="shared" si="2"/>
        <v>96</v>
      </c>
      <c r="H43">
        <f t="shared" si="3"/>
        <v>138</v>
      </c>
      <c r="J43" t="str">
        <f t="shared" si="4"/>
        <v>&lt;e:IncreaseInCompletedDevelopmentProjects contextRef="c10" decimals="-3" unitRef="u1"&gt;</v>
      </c>
      <c r="K43" s="106">
        <f>Regnskabsstatistik!F74*1000</f>
        <v>620000</v>
      </c>
      <c r="L43" t="str">
        <f t="shared" si="5"/>
        <v>&lt;/e:IncreaseInCompletedDevelopmentProjects&gt;</v>
      </c>
      <c r="P43" s="105" t="str">
        <f t="shared" si="7"/>
        <v>&lt;e:IncreaseInCompletedDevelopmentProjects contextRef="c10" decimals="-3" unitRef="u1"&gt;620000&lt;/e:IncreaseInCompletedDevelopmentProjects&gt;</v>
      </c>
    </row>
    <row r="44" spans="1:16" x14ac:dyDescent="0.25">
      <c r="A44" t="s">
        <v>187</v>
      </c>
      <c r="B44" s="104">
        <v>63</v>
      </c>
      <c r="C44">
        <v>76</v>
      </c>
      <c r="D44" s="108" t="s">
        <v>188</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630000</v>
      </c>
      <c r="L44" t="str">
        <f t="shared" si="5"/>
        <v>&lt;/e:AcquiredConcessionsPatentsLicencesTrademarksAndOtherSimilarRights&gt;</v>
      </c>
      <c r="P44" s="105" t="str">
        <f t="shared" si="7"/>
        <v>&lt;e:AcquiredConcessionsPatentsLicencesTrademarksAndOtherSimilarRights contextRef="c10" decimals="-3" unitRef="u1"&gt;630000&lt;/e:AcquiredConcessionsPatentsLicencesTrademarksAndOtherSimilarRights&gt;</v>
      </c>
    </row>
    <row r="45" spans="1:16" x14ac:dyDescent="0.25">
      <c r="A45" t="s">
        <v>189</v>
      </c>
      <c r="B45" s="104">
        <v>64</v>
      </c>
      <c r="C45">
        <v>77</v>
      </c>
      <c r="D45" s="108" t="s">
        <v>190</v>
      </c>
      <c r="E45">
        <f t="shared" si="6"/>
        <v>1</v>
      </c>
      <c r="F45">
        <f t="shared" si="1"/>
        <v>66</v>
      </c>
      <c r="G45">
        <f t="shared" si="2"/>
        <v>75</v>
      </c>
      <c r="H45">
        <f t="shared" si="3"/>
        <v>97</v>
      </c>
      <c r="J45" t="str">
        <f t="shared" si="4"/>
        <v>&lt;e:PurchaseOfSoftware contextRef="c10" decimals="-3" unitRef="u1"&gt;</v>
      </c>
      <c r="K45" s="106">
        <f>Regnskabsstatistik!F76*1000</f>
        <v>640000</v>
      </c>
      <c r="L45" t="str">
        <f t="shared" si="5"/>
        <v>&lt;/e:PurchaseOfSoftware&gt;</v>
      </c>
      <c r="P45" s="105" t="str">
        <f t="shared" si="7"/>
        <v>&lt;e:PurchaseOfSoftware contextRef="c10" decimals="-3" unitRef="u1"&gt;640000&lt;/e:PurchaseOfSoftware&gt;</v>
      </c>
    </row>
    <row r="46" spans="1:16" x14ac:dyDescent="0.25">
      <c r="A46" t="s">
        <v>191</v>
      </c>
      <c r="B46" s="104">
        <v>65</v>
      </c>
      <c r="C46">
        <v>78</v>
      </c>
      <c r="D46" s="108" t="s">
        <v>192</v>
      </c>
      <c r="E46">
        <f t="shared" si="6"/>
        <v>1</v>
      </c>
      <c r="F46">
        <f t="shared" si="1"/>
        <v>66</v>
      </c>
      <c r="G46">
        <f t="shared" si="2"/>
        <v>74</v>
      </c>
      <c r="H46">
        <f t="shared" si="3"/>
        <v>96</v>
      </c>
      <c r="J46" t="str">
        <f t="shared" si="4"/>
        <v>&lt;e:PurchaseOfGoodwill contextRef="c10" decimals="-3" unitRef="u1"&gt;</v>
      </c>
      <c r="K46" s="106">
        <f>Regnskabsstatistik!F77*1000</f>
        <v>650000</v>
      </c>
      <c r="L46" t="str">
        <f t="shared" si="5"/>
        <v>&lt;/e:PurchaseOfGoodwill&gt;</v>
      </c>
      <c r="P46" s="105" t="str">
        <f t="shared" si="7"/>
        <v>&lt;e:PurchaseOfGoodwill contextRef="c10" decimals="-3" unitRef="u1"&gt;650000&lt;/e:PurchaseOfGoodwill&gt;</v>
      </c>
    </row>
    <row r="47" spans="1:16" x14ac:dyDescent="0.25">
      <c r="A47" t="s">
        <v>193</v>
      </c>
      <c r="B47" s="104">
        <v>66</v>
      </c>
      <c r="C47">
        <v>79</v>
      </c>
      <c r="D47" s="108" t="s">
        <v>194</v>
      </c>
      <c r="E47">
        <f t="shared" si="6"/>
        <v>1</v>
      </c>
      <c r="F47">
        <f t="shared" si="1"/>
        <v>74</v>
      </c>
      <c r="G47">
        <f t="shared" si="2"/>
        <v>82</v>
      </c>
      <c r="H47">
        <f t="shared" si="3"/>
        <v>112</v>
      </c>
      <c r="J47" t="str">
        <f t="shared" si="4"/>
        <v>&lt;e:IntangibleAssetsInProgress contextRef="c10" decimals="-3" unitRef="u1"&gt;</v>
      </c>
      <c r="K47" s="106">
        <f>Regnskabsstatistik!F78*1000</f>
        <v>660000</v>
      </c>
      <c r="L47" t="str">
        <f t="shared" si="5"/>
        <v>&lt;/e:IntangibleAssetsInProgress&gt;</v>
      </c>
      <c r="P47" s="105" t="str">
        <f t="shared" si="7"/>
        <v>&lt;e:IntangibleAssetsInProgress contextRef="c10" decimals="-3" unitRef="u1"&gt;660000&lt;/e:IntangibleAssetsInProgress&gt;</v>
      </c>
    </row>
    <row r="48" spans="1:16" x14ac:dyDescent="0.25">
      <c r="A48" t="s">
        <v>195</v>
      </c>
      <c r="B48" s="104">
        <v>67</v>
      </c>
      <c r="C48">
        <v>80</v>
      </c>
      <c r="D48" s="108" t="s">
        <v>196</v>
      </c>
      <c r="E48">
        <f t="shared" si="6"/>
        <v>1</v>
      </c>
      <c r="F48">
        <f t="shared" si="1"/>
        <v>75</v>
      </c>
      <c r="G48">
        <f t="shared" si="2"/>
        <v>84</v>
      </c>
      <c r="H48">
        <f t="shared" si="3"/>
        <v>115</v>
      </c>
      <c r="J48" t="str">
        <f t="shared" si="4"/>
        <v>&lt;d:AdditionsToIntangibleAssets contextRef="c10" decimals="-3" unitRef="u1"&gt;</v>
      </c>
      <c r="K48" s="106">
        <f>Regnskabsstatistik!F79*1000</f>
        <v>670000</v>
      </c>
      <c r="L48" t="str">
        <f t="shared" si="5"/>
        <v>&lt;/d:AdditionsToIntangibleAssets&gt;</v>
      </c>
      <c r="P48" s="105" t="str">
        <f t="shared" si="7"/>
        <v>&lt;d:AdditionsToIntangibleAssets contextRef="c10" decimals="-3" unitRef="u1"&gt;670000&lt;/d:AdditionsToIntangibleAssets&gt;</v>
      </c>
    </row>
    <row r="49" spans="1:16" x14ac:dyDescent="0.25">
      <c r="A49" t="s">
        <v>197</v>
      </c>
      <c r="B49" s="104">
        <v>68</v>
      </c>
      <c r="C49">
        <v>81</v>
      </c>
      <c r="D49" s="108" t="s">
        <v>198</v>
      </c>
      <c r="E49">
        <f t="shared" si="6"/>
        <v>1</v>
      </c>
      <c r="F49">
        <f t="shared" si="1"/>
        <v>80</v>
      </c>
      <c r="G49">
        <f t="shared" si="2"/>
        <v>87</v>
      </c>
      <c r="H49">
        <f t="shared" si="3"/>
        <v>123</v>
      </c>
      <c r="J49" t="str">
        <f t="shared" si="4"/>
        <v>&lt;e:PurchaseOfBuildingsIncludingLand contextRef="c10" decimals="-3" unitRef="u1"&gt;</v>
      </c>
      <c r="K49" s="106">
        <f>Regnskabsstatistik!F81*1000</f>
        <v>680000</v>
      </c>
      <c r="L49" t="str">
        <f t="shared" si="5"/>
        <v>&lt;/e:PurchaseOfBuildingsIncludingLand&gt;</v>
      </c>
      <c r="P49" s="105" t="str">
        <f t="shared" si="7"/>
        <v>&lt;e:PurchaseOfBuildingsIncludingLand contextRef="c10" decimals="-3" unitRef="u1"&gt;680000&lt;/e:PurchaseOfBuildingsIncludingLand&gt;</v>
      </c>
    </row>
    <row r="50" spans="1:16" x14ac:dyDescent="0.25">
      <c r="A50" t="s">
        <v>199</v>
      </c>
      <c r="B50" s="104">
        <v>69</v>
      </c>
      <c r="C50">
        <v>82</v>
      </c>
      <c r="D50" s="108" t="s">
        <v>200</v>
      </c>
      <c r="E50">
        <f t="shared" si="6"/>
        <v>1</v>
      </c>
      <c r="F50">
        <f t="shared" si="1"/>
        <v>84</v>
      </c>
      <c r="G50">
        <f t="shared" si="2"/>
        <v>94</v>
      </c>
      <c r="H50">
        <f t="shared" si="3"/>
        <v>134</v>
      </c>
      <c r="J50" t="str">
        <f t="shared" si="4"/>
        <v>&lt;e:ConstructionOfBuildingsExcludingLand contextRef="c10" decimals="-3" unitRef="u1"&gt;</v>
      </c>
      <c r="K50" s="106">
        <f>Regnskabsstatistik!F82*1000</f>
        <v>690000</v>
      </c>
      <c r="L50" t="str">
        <f t="shared" si="5"/>
        <v>&lt;/e:ConstructionOfBuildingsExcludingLand&gt;</v>
      </c>
      <c r="P50" s="105" t="str">
        <f t="shared" si="7"/>
        <v>&lt;e:ConstructionOfBuildingsExcludingLand contextRef="c10" decimals="-3" unitRef="u1"&gt;690000&lt;/e:ConstructionOfBuildingsExcludingLand&gt;</v>
      </c>
    </row>
    <row r="51" spans="1:16" x14ac:dyDescent="0.25">
      <c r="A51" t="s">
        <v>201</v>
      </c>
      <c r="B51" s="104">
        <v>70</v>
      </c>
      <c r="C51">
        <v>83</v>
      </c>
      <c r="D51" s="108" t="s">
        <v>202</v>
      </c>
      <c r="E51">
        <f t="shared" si="6"/>
        <v>1</v>
      </c>
      <c r="F51">
        <f t="shared" si="1"/>
        <v>74</v>
      </c>
      <c r="G51">
        <f t="shared" si="2"/>
        <v>84</v>
      </c>
      <c r="H51">
        <f t="shared" si="3"/>
        <v>114</v>
      </c>
      <c r="J51" t="str">
        <f t="shared" si="4"/>
        <v>&lt;e:PurchaseOfLandNotBuiltUpon contextRef="c10" decimals="-3" unitRef="u1"&gt;</v>
      </c>
      <c r="K51" s="106">
        <f>Regnskabsstatistik!F83*1000</f>
        <v>700000</v>
      </c>
      <c r="L51" t="str">
        <f t="shared" si="5"/>
        <v>&lt;/e:PurchaseOfLandNotBuiltUpon&gt;</v>
      </c>
      <c r="P51" s="105" t="str">
        <f t="shared" si="7"/>
        <v>&lt;e:PurchaseOfLandNotBuiltUpon contextRef="c10" decimals="-3" unitRef="u1"&gt;700000&lt;/e:PurchaseOfLandNotBuiltUpon&gt;</v>
      </c>
    </row>
    <row r="52" spans="1:16" x14ac:dyDescent="0.25">
      <c r="A52" t="s">
        <v>203</v>
      </c>
      <c r="B52" s="104">
        <v>71</v>
      </c>
      <c r="C52">
        <v>84</v>
      </c>
      <c r="D52" s="108" t="s">
        <v>204</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710000</v>
      </c>
      <c r="L52" t="str">
        <f t="shared" si="5"/>
        <v>&lt;/e:AlterationsAndImprovementsOfBuildingsAndInstallations&gt;</v>
      </c>
      <c r="P52" s="105" t="str">
        <f t="shared" si="7"/>
        <v>&lt;e:AlterationsAndImprovementsOfBuildingsAndInstallations contextRef="c10" decimals="-3" unitRef="u1"&gt;710000&lt;/e:AlterationsAndImprovementsOfBuildingsAndInstallations&gt;</v>
      </c>
    </row>
    <row r="53" spans="1:16" x14ac:dyDescent="0.25">
      <c r="A53" t="s">
        <v>205</v>
      </c>
      <c r="B53" s="104">
        <v>72</v>
      </c>
      <c r="C53">
        <v>85</v>
      </c>
      <c r="D53" s="108" t="s">
        <v>206</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720000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unitRef="u1"&gt;720000&lt;/e:ConstructionAlterationAndImprovementOfRoadsHarboursSquaresAndSimilarAndDevelopmentAndImprovementOfLand&gt;</v>
      </c>
    </row>
    <row r="54" spans="1:16" x14ac:dyDescent="0.25">
      <c r="A54" t="s">
        <v>207</v>
      </c>
      <c r="B54" s="104">
        <v>73</v>
      </c>
      <c r="C54">
        <v>86</v>
      </c>
      <c r="D54" s="108" t="s">
        <v>208</v>
      </c>
      <c r="E54">
        <f t="shared" si="6"/>
        <v>1</v>
      </c>
      <c r="F54">
        <f t="shared" si="1"/>
        <v>68</v>
      </c>
      <c r="G54">
        <f t="shared" si="2"/>
        <v>74</v>
      </c>
      <c r="H54">
        <f t="shared" si="3"/>
        <v>98</v>
      </c>
      <c r="J54" t="str">
        <f t="shared" si="4"/>
        <v>&lt;e:IncreaseOfRealEstate contextRef="c10" decimals="-3" unitRef="u1"&gt;</v>
      </c>
      <c r="K54" s="106">
        <f>Regnskabsstatistik!F86*1000</f>
        <v>730000</v>
      </c>
      <c r="L54" t="str">
        <f t="shared" si="5"/>
        <v>&lt;/e:IncreaseOfRealEstate&gt;</v>
      </c>
      <c r="P54" s="105" t="str">
        <f t="shared" si="7"/>
        <v>&lt;e:IncreaseOfRealEstate contextRef="c10" decimals="-3" unitRef="u1"&gt;730000&lt;/e:IncreaseOfRealEstate&gt;</v>
      </c>
    </row>
    <row r="55" spans="1:16" x14ac:dyDescent="0.25">
      <c r="A55" t="s">
        <v>209</v>
      </c>
      <c r="B55" s="104">
        <v>74</v>
      </c>
      <c r="C55">
        <v>87</v>
      </c>
      <c r="D55" s="108" t="s">
        <v>210</v>
      </c>
      <c r="E55">
        <f t="shared" si="6"/>
        <v>1</v>
      </c>
      <c r="F55">
        <f t="shared" si="1"/>
        <v>90</v>
      </c>
      <c r="G55">
        <f t="shared" si="2"/>
        <v>97</v>
      </c>
      <c r="H55">
        <f t="shared" si="3"/>
        <v>143</v>
      </c>
      <c r="J55" t="str">
        <f t="shared" si="4"/>
        <v>&lt;e:AdditionsToProductionMachineryAndEquipment contextRef="c10" decimals="-3" unitRef="u1"&gt;</v>
      </c>
      <c r="K55" s="106">
        <f>Regnskabsstatistik!F88*1000</f>
        <v>740000</v>
      </c>
      <c r="L55" t="str">
        <f t="shared" si="5"/>
        <v>&lt;/e:AdditionsToProductionMachineryAndEquipment&gt;</v>
      </c>
      <c r="P55" s="105" t="str">
        <f t="shared" si="7"/>
        <v>&lt;e:AdditionsToProductionMachineryAndEquipment contextRef="c10" decimals="-3" unitRef="u1"&gt;740000&lt;/e:AdditionsToProductionMachineryAndEquipment&gt;</v>
      </c>
    </row>
    <row r="56" spans="1:16" x14ac:dyDescent="0.25">
      <c r="A56" t="s">
        <v>211</v>
      </c>
      <c r="B56" s="104">
        <v>75</v>
      </c>
      <c r="C56">
        <v>88</v>
      </c>
      <c r="D56" s="108" t="s">
        <v>212</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750000</v>
      </c>
      <c r="L56" t="str">
        <f t="shared" si="5"/>
        <v>&lt;/e:AdditionsToOtherPlantOperatingAssetsFixturesAndFurniture&gt;</v>
      </c>
      <c r="P56" s="105" t="str">
        <f t="shared" si="7"/>
        <v>&lt;e:AdditionsToOtherPlantOperatingAssetsFixturesAndFurniture contextRef="c10" decimals="-3" unitRef="u1"&gt;750000&lt;/e:AdditionsToOtherPlantOperatingAssetsFixturesAndFurniture&gt;</v>
      </c>
    </row>
    <row r="57" spans="1:16" x14ac:dyDescent="0.25">
      <c r="A57" t="s">
        <v>213</v>
      </c>
      <c r="B57" s="104">
        <v>76</v>
      </c>
      <c r="C57">
        <v>89</v>
      </c>
      <c r="D57" s="108" t="s">
        <v>214</v>
      </c>
      <c r="E57">
        <f t="shared" si="6"/>
        <v>1</v>
      </c>
      <c r="F57">
        <f t="shared" si="1"/>
        <v>84</v>
      </c>
      <c r="G57">
        <f t="shared" si="2"/>
        <v>91</v>
      </c>
      <c r="H57">
        <f t="shared" si="3"/>
        <v>131</v>
      </c>
      <c r="J57" t="str">
        <f t="shared" si="4"/>
        <v>&lt;e:IncreaseOfMachineryPlantAndEquipment contextRef="c10" decimals="-3" unitRef="u1"&gt;</v>
      </c>
      <c r="K57" s="106">
        <f>Regnskabsstatistik!F90*1000</f>
        <v>760000</v>
      </c>
      <c r="L57" t="str">
        <f t="shared" si="5"/>
        <v>&lt;/e:IncreaseOfMachineryPlantAndEquipment&gt;</v>
      </c>
      <c r="P57" s="105" t="str">
        <f t="shared" si="7"/>
        <v>&lt;e:IncreaseOfMachineryPlantAndEquipment contextRef="c10" decimals="-3" unitRef="u1"&gt;760000&lt;/e:IncreaseOfMachineryPlantAndEquipment&gt;</v>
      </c>
    </row>
    <row r="58" spans="1:16" x14ac:dyDescent="0.25">
      <c r="A58" t="s">
        <v>215</v>
      </c>
      <c r="B58" s="104">
        <v>77</v>
      </c>
      <c r="C58">
        <v>90</v>
      </c>
      <c r="D58" s="108" t="s">
        <v>216</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770000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unitRef="u1"&gt;770000&lt;/e:AdditionsToPropertyPlantAndEquipmentInProgressAndPrepaymentsForPropertyPlantAndEquipment&gt;</v>
      </c>
    </row>
    <row r="59" spans="1:16" x14ac:dyDescent="0.25">
      <c r="A59" t="s">
        <v>217</v>
      </c>
      <c r="B59" s="104">
        <v>78</v>
      </c>
      <c r="C59">
        <v>91</v>
      </c>
      <c r="D59" s="108" t="s">
        <v>218</v>
      </c>
      <c r="E59">
        <f t="shared" si="6"/>
        <v>1</v>
      </c>
      <c r="F59">
        <f t="shared" si="1"/>
        <v>75</v>
      </c>
      <c r="G59">
        <f t="shared" si="2"/>
        <v>82</v>
      </c>
      <c r="H59">
        <f t="shared" si="3"/>
        <v>113</v>
      </c>
      <c r="J59" t="str">
        <f t="shared" si="4"/>
        <v>&lt;e:AdditionsToNoncurrentAssets contextRef="c10" decimals="-3" unitRef="u1"&gt;</v>
      </c>
      <c r="K59" s="106">
        <f>Regnskabsstatistik!F94*1000</f>
        <v>780000</v>
      </c>
      <c r="L59" t="str">
        <f t="shared" si="5"/>
        <v>&lt;/e:AdditionsToNoncurrentAssets&gt;</v>
      </c>
      <c r="P59" s="105" t="str">
        <f t="shared" si="7"/>
        <v>&lt;e:AdditionsToNoncurrentAssets contextRef="c10" decimals="-3" unitRef="u1"&gt;780000&lt;/e:AdditionsToNoncurrentAssets&gt;</v>
      </c>
    </row>
    <row r="60" spans="1:16" x14ac:dyDescent="0.25">
      <c r="A60" t="s">
        <v>219</v>
      </c>
      <c r="B60" s="104">
        <v>79</v>
      </c>
      <c r="C60">
        <v>92</v>
      </c>
      <c r="D60" s="108" t="s">
        <v>220</v>
      </c>
      <c r="E60">
        <f t="shared" si="6"/>
        <v>1</v>
      </c>
      <c r="F60">
        <f t="shared" si="1"/>
        <v>86</v>
      </c>
      <c r="G60">
        <f t="shared" si="2"/>
        <v>93</v>
      </c>
      <c r="H60">
        <f t="shared" si="3"/>
        <v>135</v>
      </c>
      <c r="J60" t="str">
        <f t="shared" si="4"/>
        <v>&lt;e:DecreaseInCompletedDevelopmentProjects contextRef="c10" decimals="-3" unitRef="u1"&gt;</v>
      </c>
      <c r="K60" s="106">
        <f>Regnskabsstatistik!F101*1000</f>
        <v>790000</v>
      </c>
      <c r="L60" t="str">
        <f t="shared" si="5"/>
        <v>&lt;/e:DecreaseInCompletedDevelopmentProjects&gt;</v>
      </c>
      <c r="P60" s="105" t="str">
        <f t="shared" si="7"/>
        <v>&lt;e:DecreaseInCompletedDevelopmentProjects contextRef="c10" decimals="-3" unitRef="u1"&gt;790000&lt;/e:DecreaseInCompletedDevelopmentProjects&gt;</v>
      </c>
    </row>
    <row r="61" spans="1:16" x14ac:dyDescent="0.25">
      <c r="A61" s="109" t="s">
        <v>221</v>
      </c>
      <c r="B61" s="104">
        <v>80</v>
      </c>
      <c r="C61">
        <v>93</v>
      </c>
      <c r="D61" s="108" t="s">
        <v>222</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800000</v>
      </c>
      <c r="L61" t="str">
        <f t="shared" si="5"/>
        <v>&lt;/e:DecreaseOfConcessionsPatentsLicencesTrademarksAndOtherSimilarRights&gt;</v>
      </c>
      <c r="P61" s="105" t="str">
        <f t="shared" si="7"/>
        <v>&lt;e:DecreaseOfConcessionsPatentsLicencesTrademarksAndOtherSimilarRights contextRef="c10" decimals="-3" unitRef="u1"&gt;800000&lt;/e:DecreaseOfConcessionsPatentsLicencesTrademarksAndOtherSimilarRights&gt;</v>
      </c>
    </row>
    <row r="62" spans="1:16" x14ac:dyDescent="0.25">
      <c r="A62" t="s">
        <v>223</v>
      </c>
      <c r="B62" s="104">
        <v>81</v>
      </c>
      <c r="C62">
        <v>94</v>
      </c>
      <c r="D62" s="108" t="s">
        <v>224</v>
      </c>
      <c r="E62">
        <f t="shared" si="6"/>
        <v>1</v>
      </c>
      <c r="F62">
        <f t="shared" si="1"/>
        <v>66</v>
      </c>
      <c r="G62">
        <f t="shared" si="2"/>
        <v>73</v>
      </c>
      <c r="H62">
        <f t="shared" si="3"/>
        <v>95</v>
      </c>
      <c r="J62" t="str">
        <f t="shared" si="4"/>
        <v>&lt;e:DisposalOfSoftware contextRef="c10" decimals="-3" unitRef="u1"&gt;</v>
      </c>
      <c r="K62" s="106">
        <f>Regnskabsstatistik!F103*1000</f>
        <v>810000</v>
      </c>
      <c r="L62" t="str">
        <f t="shared" si="5"/>
        <v>&lt;/e:DisposalOfSoftware&gt;</v>
      </c>
      <c r="P62" s="105" t="str">
        <f t="shared" si="7"/>
        <v>&lt;e:DisposalOfSoftware contextRef="c10" decimals="-3" unitRef="u1"&gt;810000&lt;/e:DisposalOfSoftware&gt;</v>
      </c>
    </row>
    <row r="63" spans="1:16" x14ac:dyDescent="0.25">
      <c r="A63" t="s">
        <v>225</v>
      </c>
      <c r="B63" s="104">
        <v>82</v>
      </c>
      <c r="C63">
        <v>95</v>
      </c>
      <c r="D63" s="108" t="s">
        <v>226</v>
      </c>
      <c r="E63">
        <f t="shared" si="6"/>
        <v>1</v>
      </c>
      <c r="F63">
        <f t="shared" si="1"/>
        <v>66</v>
      </c>
      <c r="G63">
        <f t="shared" si="2"/>
        <v>73</v>
      </c>
      <c r="H63">
        <f t="shared" si="3"/>
        <v>95</v>
      </c>
      <c r="J63" t="str">
        <f t="shared" si="4"/>
        <v>&lt;e:DecreaseInGoodwill contextRef="c10" decimals="-3" unitRef="u1"&gt;</v>
      </c>
      <c r="K63" s="106">
        <f>Regnskabsstatistik!F104*1000</f>
        <v>820000</v>
      </c>
      <c r="L63" t="str">
        <f t="shared" si="5"/>
        <v>&lt;/e:DecreaseInGoodwill&gt;</v>
      </c>
      <c r="P63" s="105" t="str">
        <f t="shared" si="7"/>
        <v>&lt;e:DecreaseInGoodwill contextRef="c10" decimals="-3" unitRef="u1"&gt;820000&lt;/e:DecreaseInGoodwill&gt;</v>
      </c>
    </row>
    <row r="64" spans="1:16" x14ac:dyDescent="0.25">
      <c r="A64" t="s">
        <v>227</v>
      </c>
      <c r="B64" s="104">
        <v>83</v>
      </c>
      <c r="C64">
        <v>96</v>
      </c>
      <c r="D64" s="108" t="s">
        <v>228</v>
      </c>
      <c r="E64">
        <f t="shared" si="6"/>
        <v>1</v>
      </c>
      <c r="F64">
        <f t="shared" si="1"/>
        <v>74</v>
      </c>
      <c r="G64">
        <f t="shared" si="2"/>
        <v>81</v>
      </c>
      <c r="H64">
        <f t="shared" si="3"/>
        <v>111</v>
      </c>
      <c r="J64" t="str">
        <f t="shared" si="4"/>
        <v>&lt;e:DecreaseOfIntangibleAssets contextRef="c10" decimals="-3" unitRef="u1"&gt;</v>
      </c>
      <c r="K64" s="106">
        <f>Regnskabsstatistik!F105*1000</f>
        <v>830000</v>
      </c>
      <c r="L64" t="str">
        <f t="shared" si="5"/>
        <v>&lt;/e:DecreaseOfIntangibleAssets&gt;</v>
      </c>
      <c r="P64" s="105" t="str">
        <f t="shared" si="7"/>
        <v>&lt;e:DecreaseOfIntangibleAssets contextRef="c10" decimals="-3" unitRef="u1"&gt;830000&lt;/e:DecreaseOfIntangibleAssets&gt;</v>
      </c>
    </row>
    <row r="65" spans="1:16" x14ac:dyDescent="0.25">
      <c r="A65" t="s">
        <v>229</v>
      </c>
      <c r="B65" s="104">
        <v>84</v>
      </c>
      <c r="C65">
        <v>97</v>
      </c>
      <c r="D65" s="108" t="s">
        <v>230</v>
      </c>
      <c r="E65">
        <f t="shared" si="6"/>
        <v>1</v>
      </c>
      <c r="F65">
        <f t="shared" si="1"/>
        <v>92</v>
      </c>
      <c r="G65">
        <f t="shared" si="2"/>
        <v>99</v>
      </c>
      <c r="H65">
        <f t="shared" si="3"/>
        <v>147</v>
      </c>
      <c r="J65" t="str">
        <f t="shared" si="4"/>
        <v>&lt;e:DisposalsOfBuildingsIncludingLandAtBookValue contextRef="c10" decimals="-3" unitRef="u1"&gt;</v>
      </c>
      <c r="K65" s="106">
        <f>Regnskabsstatistik!F107*1000</f>
        <v>840000</v>
      </c>
      <c r="L65" t="str">
        <f t="shared" si="5"/>
        <v>&lt;/e:DisposalsOfBuildingsIncludingLandAtBookValue&gt;</v>
      </c>
      <c r="P65" s="105" t="str">
        <f t="shared" si="7"/>
        <v>&lt;e:DisposalsOfBuildingsIncludingLandAtBookValue contextRef="c10" decimals="-3" unitRef="u1"&gt;840000&lt;/e:DisposalsOfBuildingsIncludingLandAtBookValue&gt;</v>
      </c>
    </row>
    <row r="66" spans="1:16" x14ac:dyDescent="0.25">
      <c r="A66" t="s">
        <v>231</v>
      </c>
      <c r="B66" s="104">
        <v>85</v>
      </c>
      <c r="C66">
        <v>98</v>
      </c>
      <c r="D66" s="108" t="s">
        <v>232</v>
      </c>
      <c r="E66">
        <f t="shared" si="6"/>
        <v>1</v>
      </c>
      <c r="F66">
        <f t="shared" si="1"/>
        <v>86</v>
      </c>
      <c r="G66">
        <f t="shared" si="2"/>
        <v>93</v>
      </c>
      <c r="H66">
        <f t="shared" si="3"/>
        <v>135</v>
      </c>
      <c r="J66" t="str">
        <f t="shared" si="4"/>
        <v>&lt;e:DisposalsOfLandNotBuiltUponAtBookValue contextRef="c10" decimals="-3" unitRef="u1"&gt;</v>
      </c>
      <c r="K66" s="106">
        <f>Regnskabsstatistik!F108*1000</f>
        <v>850000</v>
      </c>
      <c r="L66" t="str">
        <f t="shared" si="5"/>
        <v>&lt;/e:DisposalsOfLandNotBuiltUponAtBookValue&gt;</v>
      </c>
      <c r="P66" s="105" t="str">
        <f t="shared" si="7"/>
        <v>&lt;e:DisposalsOfLandNotBuiltUponAtBookValue contextRef="c10" decimals="-3" unitRef="u1"&gt;850000&lt;/e:DisposalsOfLandNotBuiltUponAtBookValue&gt;</v>
      </c>
    </row>
    <row r="67" spans="1:16" x14ac:dyDescent="0.25">
      <c r="A67" t="s">
        <v>233</v>
      </c>
      <c r="B67" s="104">
        <v>86</v>
      </c>
      <c r="C67">
        <v>99</v>
      </c>
      <c r="D67" s="108" t="s">
        <v>234</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860000</v>
      </c>
      <c r="L67" t="str">
        <f t="shared" ref="L67:L85" si="8">MID(D67,G67,H67)</f>
        <v>&lt;/e:DisposalsOfRoadsHarboursSquaresAndSimilarAtBookValue&gt;</v>
      </c>
      <c r="P67" s="105" t="str">
        <f t="shared" ref="P67:P118" si="9">+J67&amp;K67&amp;L67</f>
        <v>&lt;e:DisposalsOfRoadsHarboursSquaresAndSimilarAtBookValue contextRef="c10" decimals="-3" unitRef="u1"&gt;860000&lt;/e:DisposalsOfRoadsHarboursSquaresAndSimilarAtBookValue&gt;</v>
      </c>
    </row>
    <row r="68" spans="1:16" x14ac:dyDescent="0.25">
      <c r="A68" t="s">
        <v>235</v>
      </c>
      <c r="B68" s="104">
        <v>87</v>
      </c>
      <c r="C68">
        <v>100</v>
      </c>
      <c r="D68" s="108" t="s">
        <v>236</v>
      </c>
      <c r="E68">
        <f t="shared" si="6"/>
        <v>1</v>
      </c>
      <c r="F68">
        <f t="shared" ref="F68:F118" si="10">FIND("&gt;",D68,1)</f>
        <v>84</v>
      </c>
      <c r="G68">
        <f t="shared" ref="G68:G93" si="11">FIND("&lt;",D68,F68)</f>
        <v>91</v>
      </c>
      <c r="H68">
        <f t="shared" ref="H68:H93" si="12">FIND("&gt;",D68,G68)</f>
        <v>131</v>
      </c>
      <c r="J68" t="str">
        <f t="shared" ref="J68:J118" si="13">MID(D68,E68,F68)</f>
        <v>&lt;e:TotalDecreaseOfRealEstateAtBookValue contextRef="c10" decimals="-3" unitRef="u1"&gt;</v>
      </c>
      <c r="K68" s="106">
        <f>Regnskabsstatistik!F110*1000</f>
        <v>870000</v>
      </c>
      <c r="L68" t="str">
        <f t="shared" si="8"/>
        <v>&lt;/e:TotalDecreaseOfRealEstateAtBookValue&gt;</v>
      </c>
      <c r="P68" s="105" t="str">
        <f t="shared" si="9"/>
        <v>&lt;e:TotalDecreaseOfRealEstateAtBookValue contextRef="c10" decimals="-3" unitRef="u1"&gt;870000&lt;/e:TotalDecreaseOfRealEstateAtBookValue&gt;</v>
      </c>
    </row>
    <row r="69" spans="1:16" x14ac:dyDescent="0.25">
      <c r="A69" t="s">
        <v>237</v>
      </c>
      <c r="B69" s="104">
        <v>88</v>
      </c>
      <c r="C69">
        <v>101</v>
      </c>
      <c r="D69" s="108" t="s">
        <v>238</v>
      </c>
      <c r="E69">
        <f t="shared" ref="E69:E118" si="14">FIND("&lt;",D69,1)</f>
        <v>1</v>
      </c>
      <c r="F69">
        <f t="shared" si="10"/>
        <v>101</v>
      </c>
      <c r="G69">
        <f t="shared" si="11"/>
        <v>108</v>
      </c>
      <c r="H69">
        <f t="shared" si="12"/>
        <v>165</v>
      </c>
      <c r="J69" t="str">
        <f t="shared" si="13"/>
        <v>&lt;e:DisposalsOfProductionMachineryAndEquipmentAtBookValue contextRef="c10" decimals="-3" unitRef="u1"&gt;</v>
      </c>
      <c r="K69" s="106">
        <f>Regnskabsstatistik!F112*1000</f>
        <v>880000</v>
      </c>
      <c r="L69" t="str">
        <f t="shared" si="8"/>
        <v>&lt;/e:DisposalsOfProductionMachineryAndEquipmentAtBookValue&gt;</v>
      </c>
      <c r="P69" s="105" t="str">
        <f t="shared" si="9"/>
        <v>&lt;e:DisposalsOfProductionMachineryAndEquipmentAtBookValue contextRef="c10" decimals="-3" unitRef="u1"&gt;880000&lt;/e:DisposalsOfProductionMachineryAndEquipmentAtBookValue&gt;</v>
      </c>
    </row>
    <row r="70" spans="1:16" x14ac:dyDescent="0.25">
      <c r="A70" t="s">
        <v>239</v>
      </c>
      <c r="B70" s="104">
        <v>89</v>
      </c>
      <c r="C70">
        <v>102</v>
      </c>
      <c r="D70" s="108" t="s">
        <v>240</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890000</v>
      </c>
      <c r="L70" t="str">
        <f t="shared" si="8"/>
        <v>&lt;/e:DisposalsOfOtherPlantOperatingAssetsFixturesAndFurnitureAtBookValue&gt;</v>
      </c>
      <c r="P70" s="105" t="str">
        <f t="shared" si="9"/>
        <v>&lt;e:DisposalsOfOtherPlantOperatingAssetsFixturesAndFurnitureAtBookValue contextRef="c10" decimals="-3" unitRef="u1"&gt;890000&lt;/e:DisposalsOfOtherPlantOperatingAssetsFixturesAndFurnitureAtBookValue&gt;</v>
      </c>
    </row>
    <row r="71" spans="1:16" x14ac:dyDescent="0.25">
      <c r="A71" s="109" t="s">
        <v>241</v>
      </c>
      <c r="B71" s="104">
        <v>90</v>
      </c>
      <c r="C71">
        <v>103</v>
      </c>
      <c r="D71" s="108" t="s">
        <v>242</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900000</v>
      </c>
      <c r="L71" t="str">
        <f t="shared" si="8"/>
        <v>&lt;/e:TotalDecreaseOfMachineryPlantAndEquipmentAtBookValue&gt;</v>
      </c>
      <c r="P71" s="105" t="str">
        <f t="shared" si="9"/>
        <v>&lt;e:TotalDecreaseOfMachineryPlantAndEquipmentAtBookValue contextRef="c10" decimals="-3" unitRef="u1"&gt;900000&lt;/e:TotalDecreaseOfMachineryPlantAndEquipmentAtBookValue&gt;</v>
      </c>
    </row>
    <row r="72" spans="1:16" x14ac:dyDescent="0.25">
      <c r="A72" t="s">
        <v>243</v>
      </c>
      <c r="B72" s="104">
        <v>91</v>
      </c>
      <c r="C72">
        <v>104</v>
      </c>
      <c r="D72" s="108" t="s">
        <v>244</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910000</v>
      </c>
      <c r="L72" t="str">
        <f t="shared" si="8"/>
        <v>&lt;/e:ReversalOfAmortisationOnDecreaseInCompletedDevelopmentProjects&gt;</v>
      </c>
      <c r="P72" s="105" t="str">
        <f t="shared" si="9"/>
        <v>&lt;e:ReversalOfAmortisationOnDecreaseInCompletedDevelopmentProjects contextRef="c10" decimals="-3" unitRef="u1"&gt;910000&lt;/e:ReversalOfAmortisationOnDecreaseInCompletedDevelopmentProjects&gt;</v>
      </c>
    </row>
    <row r="73" spans="1:16" x14ac:dyDescent="0.25">
      <c r="A73" t="s">
        <v>245</v>
      </c>
      <c r="B73" s="104">
        <v>92</v>
      </c>
      <c r="C73">
        <v>105</v>
      </c>
      <c r="D73" s="108" t="s">
        <v>246</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920000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unitRef="u1"&gt;920000&lt;/e:ReversalOfAmortisationOnDecreaseOfConcessionsPatentsLicencesTrademarksAndOtherSimilarRights&gt;</v>
      </c>
    </row>
    <row r="74" spans="1:16" x14ac:dyDescent="0.25">
      <c r="A74" t="s">
        <v>247</v>
      </c>
      <c r="B74" s="104">
        <v>93</v>
      </c>
      <c r="C74">
        <v>106</v>
      </c>
      <c r="D74" s="108" t="s">
        <v>248</v>
      </c>
      <c r="E74">
        <f t="shared" si="14"/>
        <v>1</v>
      </c>
      <c r="F74">
        <f t="shared" si="10"/>
        <v>90</v>
      </c>
      <c r="G74">
        <f t="shared" si="11"/>
        <v>97</v>
      </c>
      <c r="H74">
        <f t="shared" si="12"/>
        <v>143</v>
      </c>
      <c r="J74" t="str">
        <f t="shared" si="13"/>
        <v>&lt;e:ReversalOfAmortisationOnDisposalOfSoftware contextRef="c10" decimals="-3" unitRef="u1"&gt;</v>
      </c>
      <c r="K74" s="106">
        <f>Regnskabsstatistik!F118*1000</f>
        <v>930000</v>
      </c>
      <c r="L74" t="str">
        <f t="shared" si="8"/>
        <v>&lt;/e:ReversalOfAmortisationOnDisposalOfSoftware&gt;</v>
      </c>
      <c r="P74" s="105" t="str">
        <f t="shared" si="9"/>
        <v>&lt;e:ReversalOfAmortisationOnDisposalOfSoftware contextRef="c10" decimals="-3" unitRef="u1"&gt;930000&lt;/e:ReversalOfAmortisationOnDisposalOfSoftware&gt;</v>
      </c>
    </row>
    <row r="75" spans="1:16" x14ac:dyDescent="0.25">
      <c r="A75" t="s">
        <v>249</v>
      </c>
      <c r="B75" s="104">
        <v>94</v>
      </c>
      <c r="C75">
        <v>107</v>
      </c>
      <c r="D75" s="108" t="s">
        <v>250</v>
      </c>
      <c r="E75">
        <f t="shared" si="14"/>
        <v>1</v>
      </c>
      <c r="F75">
        <f t="shared" si="10"/>
        <v>90</v>
      </c>
      <c r="G75">
        <f t="shared" si="11"/>
        <v>97</v>
      </c>
      <c r="H75">
        <f t="shared" si="12"/>
        <v>143</v>
      </c>
      <c r="J75" t="str">
        <f t="shared" si="13"/>
        <v>&lt;e:ReversalOfAmortisationOnDecreaseInGoodwill contextRef="c10" decimals="-3" unitRef="u1"&gt;</v>
      </c>
      <c r="K75" s="106">
        <f>Regnskabsstatistik!F119*1000</f>
        <v>940000</v>
      </c>
      <c r="L75" t="str">
        <f t="shared" si="8"/>
        <v>&lt;/e:ReversalOfAmortisationOnDecreaseInGoodwill&gt;</v>
      </c>
      <c r="P75" s="105" t="str">
        <f t="shared" si="9"/>
        <v>&lt;e:ReversalOfAmortisationOnDecreaseInGoodwill contextRef="c10" decimals="-3" unitRef="u1"&gt;940000&lt;/e:ReversalOfAmortisationOnDecreaseInGoodwill&gt;</v>
      </c>
    </row>
    <row r="76" spans="1:16" x14ac:dyDescent="0.25">
      <c r="A76" t="s">
        <v>251</v>
      </c>
      <c r="B76" s="104">
        <v>95</v>
      </c>
      <c r="C76">
        <v>108</v>
      </c>
      <c r="D76" s="108" t="s">
        <v>252</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950000</v>
      </c>
      <c r="L76" t="str">
        <f t="shared" si="8"/>
        <v>&lt;/e:ReversalOfAmortisationOnTotalDecreaseOfIntangibleAssets&gt;</v>
      </c>
      <c r="P76" s="105" t="str">
        <f t="shared" si="9"/>
        <v>&lt;e:ReversalOfAmortisationOnTotalDecreaseOfIntangibleAssets contextRef="c10" decimals="-3" unitRef="u1"&gt;950000&lt;/e:ReversalOfAmortisationOnTotalDecreaseOfIntangibleAssets&gt;</v>
      </c>
    </row>
    <row r="77" spans="1:16" x14ac:dyDescent="0.25">
      <c r="A77" t="s">
        <v>253</v>
      </c>
      <c r="B77" s="104">
        <v>96</v>
      </c>
      <c r="C77">
        <v>109</v>
      </c>
      <c r="D77" s="108" t="s">
        <v>254</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960000</v>
      </c>
      <c r="L77" t="str">
        <f t="shared" si="8"/>
        <v>&lt;/e:ReversalOfAmortisationOnDisposalsOfBuildingsIncludingLand&gt;</v>
      </c>
      <c r="P77" s="105" t="str">
        <f t="shared" si="9"/>
        <v>&lt;e:ReversalOfAmortisationOnDisposalsOfBuildingsIncludingLand contextRef="c10" decimals="-3" unitRef="u1"&gt;960000&lt;/e:ReversalOfAmortisationOnDisposalsOfBuildingsIncludingLand&gt;</v>
      </c>
    </row>
    <row r="78" spans="1:16" x14ac:dyDescent="0.25">
      <c r="A78" t="s">
        <v>255</v>
      </c>
      <c r="B78" s="104">
        <v>97</v>
      </c>
      <c r="C78">
        <v>110</v>
      </c>
      <c r="D78" s="108" t="s">
        <v>256</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970000</v>
      </c>
      <c r="L78" t="str">
        <f t="shared" si="8"/>
        <v>&lt;/e:ReversalOfAmortisationOnDisposalOfLandNotBuiltUponIncludingLand&gt;</v>
      </c>
      <c r="P78" s="105" t="str">
        <f t="shared" si="9"/>
        <v>&lt;e:ReversalOfAmortisationOnDisposalOfLandNotBuiltUponIncludingLand contextRef="c10" decimals="-3" unitRef="u1"&gt;970000&lt;/e:ReversalOfAmortisationOnDisposalOfLandNotBuiltUponIncludingLand&gt;</v>
      </c>
    </row>
    <row r="79" spans="1:16" x14ac:dyDescent="0.25">
      <c r="A79" t="s">
        <v>257</v>
      </c>
      <c r="B79" s="104">
        <v>98</v>
      </c>
      <c r="C79">
        <v>111</v>
      </c>
      <c r="D79" s="108" t="s">
        <v>258</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980000</v>
      </c>
      <c r="L79" t="str">
        <f t="shared" si="8"/>
        <v>&lt;/e:ReversalOfAmortisationOnDisposalsOfRoadsHarboursSquaresAndSimilarIncludingLand&gt;</v>
      </c>
      <c r="P79" s="105" t="str">
        <f t="shared" si="9"/>
        <v>&lt;e:ReversalOfAmortisationOnDisposalsOfRoadsHarboursSquaresAndSimilarIncludingLand contextRef="c10" decimals="-3" unitRef="u1"&gt;980000&lt;/e:ReversalOfAmortisationOnDisposalsOfRoadsHarboursSquaresAndSimilarIncludingLand&gt;</v>
      </c>
    </row>
    <row r="80" spans="1:16" x14ac:dyDescent="0.25">
      <c r="A80" t="s">
        <v>259</v>
      </c>
      <c r="B80" s="104">
        <v>99</v>
      </c>
      <c r="C80">
        <v>112</v>
      </c>
      <c r="D80" s="108" t="s">
        <v>260</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990000</v>
      </c>
      <c r="L80" t="str">
        <f t="shared" si="8"/>
        <v>&lt;/e:ReversalOfAmortisationOnTotalDecreaseOfRealEstate&gt;</v>
      </c>
      <c r="P80" s="105" t="str">
        <f t="shared" si="9"/>
        <v>&lt;e:ReversalOfAmortisationOnTotalDecreaseOfRealEstate contextRef="c10" decimals="-3" unitRef="u1"&gt;990000&lt;/e:ReversalOfAmortisationOnTotalDecreaseOfRealEstate&gt;</v>
      </c>
    </row>
    <row r="81" spans="1:16" x14ac:dyDescent="0.25">
      <c r="A81" t="s">
        <v>261</v>
      </c>
      <c r="B81" s="104">
        <v>100</v>
      </c>
      <c r="C81">
        <v>113</v>
      </c>
      <c r="D81" s="108" t="s">
        <v>262</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100000</v>
      </c>
      <c r="L81" t="str">
        <f t="shared" si="8"/>
        <v>&lt;/e:ReversalOfAmortisationOnDisposalsOfProductionMachineryAndEquipment&gt;</v>
      </c>
      <c r="P81" s="105" t="str">
        <f t="shared" si="9"/>
        <v>&lt;e:ReversalOfAmortisationOnDisposalsOfProductionMachineryAndEquipment contextRef="c10" decimals="-3" unitRef="u1"&gt;100000&lt;/e:ReversalOfAmortisationOnDisposalsOfProductionMachineryAndEquipment&gt;</v>
      </c>
    </row>
    <row r="82" spans="1:16" x14ac:dyDescent="0.25">
      <c r="A82" t="s">
        <v>263</v>
      </c>
      <c r="B82" s="104">
        <v>101</v>
      </c>
      <c r="C82">
        <v>114</v>
      </c>
      <c r="D82" s="108" t="s">
        <v>264</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1010000</v>
      </c>
      <c r="L82" t="str">
        <f t="shared" si="8"/>
        <v>&lt;/e:ReversalOfAmortisationOnDisposalsOfOthePlantOperatingAssetsFixturesAndFurniture&gt;</v>
      </c>
      <c r="P82" s="105" t="str">
        <f t="shared" si="9"/>
        <v>&lt;e:ReversalOfAmortisationOnDisposalsOfOthePlantOperatingAssetsFixturesAndFurniture contextRef="c10" decimals="-3" unitRef="u1"&gt;1010000&lt;/e:ReversalOfAmortisationOnDisposalsOfOthePlantOperatingAssetsFixturesAndFurniture&gt;</v>
      </c>
    </row>
    <row r="83" spans="1:16" x14ac:dyDescent="0.25">
      <c r="A83" t="s">
        <v>265</v>
      </c>
      <c r="B83" s="104">
        <v>102</v>
      </c>
      <c r="C83">
        <v>115</v>
      </c>
      <c r="D83" s="108" t="s">
        <v>266</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1020000</v>
      </c>
      <c r="L83" t="str">
        <f t="shared" si="8"/>
        <v>&lt;/e:ReversalOfAmortisationOnTotalDecreaseOfMachineryPlantAndEquipment&gt;</v>
      </c>
      <c r="P83" s="105" t="str">
        <f t="shared" si="9"/>
        <v>&lt;e:ReversalOfAmortisationOnTotalDecreaseOfMachineryPlantAndEquipment contextRef="c10" decimals="-3" unitRef="u1"&gt;1020000&lt;/e:ReversalOfAmortisationOnTotalDecreaseOfMachineryPlantAndEquipment&gt;</v>
      </c>
    </row>
    <row r="84" spans="1:16" x14ac:dyDescent="0.25">
      <c r="A84" t="s">
        <v>267</v>
      </c>
      <c r="B84" s="104">
        <v>103</v>
      </c>
      <c r="C84">
        <v>116</v>
      </c>
      <c r="D84" s="108" t="s">
        <v>268</v>
      </c>
      <c r="E84">
        <f t="shared" si="14"/>
        <v>1</v>
      </c>
      <c r="F84">
        <f t="shared" si="10"/>
        <v>70</v>
      </c>
      <c r="G84">
        <f t="shared" si="11"/>
        <v>77</v>
      </c>
      <c r="H84">
        <f t="shared" si="12"/>
        <v>103</v>
      </c>
      <c r="J84" t="str">
        <f t="shared" si="13"/>
        <v>&lt;e:TotalDisposalsOfAssets contextRef="c10" decimals="-3" unitRef="u1"&gt;</v>
      </c>
      <c r="K84" s="106">
        <f>Regnskabsstatistik!F131*1000</f>
        <v>1030000</v>
      </c>
      <c r="L84" t="str">
        <f t="shared" si="8"/>
        <v>&lt;/e:TotalDisposalsOfAssets&gt;</v>
      </c>
      <c r="P84" s="105" t="str">
        <f t="shared" si="9"/>
        <v>&lt;e:TotalDisposalsOfAssets contextRef="c10" decimals="-3" unitRef="u1"&gt;1030000&lt;/e:TotalDisposalsOfAssets&gt;</v>
      </c>
    </row>
    <row r="85" spans="1:16" x14ac:dyDescent="0.25">
      <c r="A85" t="s">
        <v>269</v>
      </c>
      <c r="C85">
        <v>117</v>
      </c>
      <c r="D85" s="108" t="s">
        <v>270</v>
      </c>
      <c r="E85">
        <f t="shared" si="14"/>
        <v>1</v>
      </c>
      <c r="F85">
        <f t="shared" si="10"/>
        <v>66</v>
      </c>
      <c r="G85">
        <f t="shared" si="11"/>
        <v>71</v>
      </c>
      <c r="H85">
        <f t="shared" si="12"/>
        <v>120</v>
      </c>
      <c r="J85" t="str">
        <f t="shared" si="13"/>
        <v>&lt;e:RequestForFreeCopyOfStatisticsInReturnForHelp contextRef="c10"&gt;</v>
      </c>
      <c r="K85" s="110" t="str">
        <f>Regnskabsstatistik!F152</f>
        <v>true</v>
      </c>
      <c r="L85" t="str">
        <f t="shared" si="8"/>
        <v>&lt;/e:RequestForFreeCopyOfStatisticsInReturnForHelp&gt;</v>
      </c>
      <c r="P85" s="105" t="str">
        <f t="shared" si="9"/>
        <v>&lt;e:RequestForFreeCopyOfStatisticsInReturnForHelp contextRef="c10"&gt;true&lt;/e:RequestForFreeCopyOfStatisticsInReturnForHelp&gt;</v>
      </c>
    </row>
    <row r="86" spans="1:16" x14ac:dyDescent="0.25">
      <c r="C86">
        <v>118</v>
      </c>
      <c r="D86" s="108" t="s">
        <v>271</v>
      </c>
      <c r="E86">
        <f t="shared" si="14"/>
        <v>1</v>
      </c>
      <c r="F86">
        <f t="shared" si="10"/>
        <v>23</v>
      </c>
      <c r="J86" t="str">
        <f t="shared" si="13"/>
        <v>&lt;!--Context_Duration--&gt;</v>
      </c>
      <c r="P86" s="105" t="str">
        <f t="shared" si="9"/>
        <v>&lt;!--Context_Duration--&gt;</v>
      </c>
    </row>
    <row r="87" spans="1:16" x14ac:dyDescent="0.25">
      <c r="C87">
        <v>119</v>
      </c>
      <c r="D87" s="108" t="s">
        <v>272</v>
      </c>
      <c r="E87">
        <f t="shared" si="14"/>
        <v>1</v>
      </c>
      <c r="F87">
        <f t="shared" si="10"/>
        <v>18</v>
      </c>
      <c r="J87" t="str">
        <f>MID(D87,E87,F87)</f>
        <v>&lt;context id="c10"&gt;</v>
      </c>
      <c r="P87" s="105" t="str">
        <f t="shared" si="9"/>
        <v>&lt;context id="c10"&gt;</v>
      </c>
    </row>
    <row r="88" spans="1:16" x14ac:dyDescent="0.25">
      <c r="C88">
        <v>120</v>
      </c>
      <c r="D88" s="108" t="s">
        <v>273</v>
      </c>
      <c r="E88">
        <f t="shared" si="14"/>
        <v>1</v>
      </c>
      <c r="F88">
        <f t="shared" si="10"/>
        <v>8</v>
      </c>
      <c r="J88" t="str">
        <f t="shared" si="13"/>
        <v>&lt;entity&gt;</v>
      </c>
      <c r="P88" s="105" t="str">
        <f t="shared" si="9"/>
        <v>&lt;entity&gt;</v>
      </c>
    </row>
    <row r="89" spans="1:16" x14ac:dyDescent="0.25">
      <c r="C89">
        <v>121</v>
      </c>
      <c r="D89" s="108" t="s">
        <v>274</v>
      </c>
      <c r="E89">
        <f t="shared" si="14"/>
        <v>1</v>
      </c>
      <c r="F89">
        <f t="shared" si="10"/>
        <v>44</v>
      </c>
      <c r="G89">
        <f t="shared" si="11"/>
        <v>53</v>
      </c>
      <c r="H89">
        <f t="shared" si="12"/>
        <v>65</v>
      </c>
      <c r="J89" t="str">
        <f t="shared" si="13"/>
        <v>&lt;identifier scheme="http://www.dcca.dk/cvr"&gt;</v>
      </c>
      <c r="K89" s="106">
        <f>Regnskabsstatistik!F2</f>
        <v>17150413</v>
      </c>
      <c r="L89" t="str">
        <f>MID(D89,G89,H89)</f>
        <v>&lt;/identifier&gt;</v>
      </c>
      <c r="P89" s="105" t="str">
        <f t="shared" si="9"/>
        <v>&lt;identifier scheme="http://www.dcca.dk/cvr"&gt;17150413&lt;/identifier&gt;</v>
      </c>
    </row>
    <row r="90" spans="1:16" x14ac:dyDescent="0.25">
      <c r="C90">
        <v>122</v>
      </c>
      <c r="D90" s="108" t="s">
        <v>275</v>
      </c>
      <c r="E90">
        <f t="shared" si="14"/>
        <v>1</v>
      </c>
      <c r="F90">
        <f t="shared" si="10"/>
        <v>9</v>
      </c>
      <c r="J90" t="str">
        <f t="shared" si="13"/>
        <v>&lt;/entity&gt;</v>
      </c>
      <c r="P90" s="105" t="str">
        <f t="shared" si="9"/>
        <v>&lt;/entity&gt;</v>
      </c>
    </row>
    <row r="91" spans="1:16" x14ac:dyDescent="0.25">
      <c r="C91">
        <v>123</v>
      </c>
      <c r="D91" s="108" t="s">
        <v>276</v>
      </c>
      <c r="E91">
        <f t="shared" si="14"/>
        <v>1</v>
      </c>
      <c r="F91">
        <f t="shared" si="10"/>
        <v>8</v>
      </c>
      <c r="J91" t="str">
        <f t="shared" si="13"/>
        <v>&lt;period&gt;</v>
      </c>
      <c r="P91" s="105" t="str">
        <f t="shared" si="9"/>
        <v>&lt;period&gt;</v>
      </c>
    </row>
    <row r="92" spans="1:16" x14ac:dyDescent="0.25">
      <c r="C92">
        <v>124</v>
      </c>
      <c r="D92" s="108" t="s">
        <v>277</v>
      </c>
      <c r="E92">
        <f t="shared" si="14"/>
        <v>1</v>
      </c>
      <c r="F92">
        <f t="shared" si="10"/>
        <v>11</v>
      </c>
      <c r="G92">
        <f t="shared" si="11"/>
        <v>22</v>
      </c>
      <c r="H92">
        <f t="shared" si="12"/>
        <v>33</v>
      </c>
      <c r="J92" t="str">
        <f t="shared" si="13"/>
        <v>&lt;startDate&gt;</v>
      </c>
      <c r="K92" s="107" t="str">
        <f>Regnskabsstatistik!F6</f>
        <v>2024-01-01</v>
      </c>
      <c r="L92" t="str">
        <f>MID(D92,G92,H92)</f>
        <v>&lt;/startDate&gt;</v>
      </c>
      <c r="P92" s="105" t="str">
        <f>+J92&amp;K92&amp;L92</f>
        <v>&lt;startDate&gt;2024-01-01&lt;/startDate&gt;</v>
      </c>
    </row>
    <row r="93" spans="1:16" x14ac:dyDescent="0.25">
      <c r="C93">
        <v>125</v>
      </c>
      <c r="D93" s="108" t="s">
        <v>278</v>
      </c>
      <c r="E93">
        <f t="shared" si="14"/>
        <v>1</v>
      </c>
      <c r="F93">
        <f t="shared" si="10"/>
        <v>9</v>
      </c>
      <c r="G93">
        <f t="shared" si="11"/>
        <v>20</v>
      </c>
      <c r="H93">
        <f t="shared" si="12"/>
        <v>29</v>
      </c>
      <c r="J93" t="str">
        <f t="shared" si="13"/>
        <v>&lt;endDate&gt;</v>
      </c>
      <c r="K93" s="107" t="str">
        <f>Regnskabsstatistik!G6</f>
        <v>2024-12-31</v>
      </c>
      <c r="L93" t="str">
        <f>MID(D93,G93,H93)</f>
        <v>&lt;/endDate&gt;</v>
      </c>
      <c r="P93" s="105" t="str">
        <f t="shared" si="9"/>
        <v>&lt;endDate&gt;2024-12-31&lt;/endDate&gt;</v>
      </c>
    </row>
    <row r="94" spans="1:16" x14ac:dyDescent="0.25">
      <c r="C94">
        <v>126</v>
      </c>
      <c r="D94" s="108" t="s">
        <v>279</v>
      </c>
      <c r="E94">
        <f t="shared" si="14"/>
        <v>1</v>
      </c>
      <c r="F94">
        <f t="shared" si="10"/>
        <v>9</v>
      </c>
      <c r="J94" t="str">
        <f t="shared" si="13"/>
        <v>&lt;/period&gt;</v>
      </c>
      <c r="P94" s="105" t="str">
        <f t="shared" si="9"/>
        <v>&lt;/period&gt;</v>
      </c>
    </row>
    <row r="95" spans="1:16" x14ac:dyDescent="0.25">
      <c r="C95">
        <v>127</v>
      </c>
      <c r="D95" s="108" t="s">
        <v>280</v>
      </c>
      <c r="E95">
        <f t="shared" si="14"/>
        <v>1</v>
      </c>
      <c r="F95">
        <f t="shared" si="10"/>
        <v>10</v>
      </c>
      <c r="J95" t="str">
        <f t="shared" si="13"/>
        <v>&lt;/context&gt;</v>
      </c>
      <c r="P95" s="105" t="str">
        <f t="shared" si="9"/>
        <v>&lt;/context&gt;</v>
      </c>
    </row>
    <row r="96" spans="1:16" x14ac:dyDescent="0.25">
      <c r="C96">
        <v>128</v>
      </c>
      <c r="D96" s="108" t="s">
        <v>281</v>
      </c>
      <c r="E96">
        <f t="shared" si="14"/>
        <v>1</v>
      </c>
      <c r="F96">
        <f t="shared" si="10"/>
        <v>26</v>
      </c>
      <c r="J96" t="str">
        <f t="shared" si="13"/>
        <v>&lt;!--Context_Instant_pre--&gt;</v>
      </c>
      <c r="P96" s="105" t="str">
        <f t="shared" si="9"/>
        <v>&lt;!--Context_Instant_pre--&gt;</v>
      </c>
    </row>
    <row r="97" spans="3:16" x14ac:dyDescent="0.25">
      <c r="C97">
        <v>129</v>
      </c>
      <c r="D97" s="108" t="s">
        <v>282</v>
      </c>
      <c r="E97">
        <f t="shared" si="14"/>
        <v>1</v>
      </c>
      <c r="F97">
        <f t="shared" si="10"/>
        <v>18</v>
      </c>
      <c r="J97" t="str">
        <f t="shared" si="13"/>
        <v>&lt;context id="c11"&gt;</v>
      </c>
      <c r="P97" s="105" t="str">
        <f t="shared" si="9"/>
        <v>&lt;context id="c11"&gt;</v>
      </c>
    </row>
    <row r="98" spans="3:16" x14ac:dyDescent="0.25">
      <c r="C98">
        <v>130</v>
      </c>
      <c r="D98" s="108" t="s">
        <v>273</v>
      </c>
      <c r="E98">
        <f t="shared" si="14"/>
        <v>1</v>
      </c>
      <c r="F98">
        <f t="shared" si="10"/>
        <v>8</v>
      </c>
      <c r="J98" t="str">
        <f t="shared" si="13"/>
        <v>&lt;entity&gt;</v>
      </c>
      <c r="P98" s="105" t="str">
        <f t="shared" si="9"/>
        <v>&lt;entity&gt;</v>
      </c>
    </row>
    <row r="99" spans="3:16" x14ac:dyDescent="0.25">
      <c r="C99">
        <v>131</v>
      </c>
      <c r="D99" s="108" t="s">
        <v>274</v>
      </c>
      <c r="E99">
        <f t="shared" si="14"/>
        <v>1</v>
      </c>
      <c r="F99">
        <f>FIND("&gt;",D99,1)</f>
        <v>44</v>
      </c>
      <c r="G99">
        <f t="shared" ref="G99:G116" si="15">FIND("&lt;",D99,F99)</f>
        <v>53</v>
      </c>
      <c r="H99">
        <f t="shared" ref="H99:H116" si="16">FIND("&gt;",D99,G99)</f>
        <v>65</v>
      </c>
      <c r="J99" t="str">
        <f>MID(D99,E99,F99)</f>
        <v>&lt;identifier scheme="http://www.dcca.dk/cvr"&gt;</v>
      </c>
      <c r="K99" s="106">
        <f>Regnskabsstatistik!F2</f>
        <v>17150413</v>
      </c>
      <c r="L99" t="str">
        <f>MID(D99,G99,H99)</f>
        <v>&lt;/identifier&gt;</v>
      </c>
      <c r="P99" s="105" t="str">
        <f t="shared" si="9"/>
        <v>&lt;identifier scheme="http://www.dcca.dk/cvr"&gt;17150413&lt;/identifier&gt;</v>
      </c>
    </row>
    <row r="100" spans="3:16" x14ac:dyDescent="0.25">
      <c r="C100">
        <v>132</v>
      </c>
      <c r="D100" s="108" t="s">
        <v>275</v>
      </c>
      <c r="E100">
        <f t="shared" si="14"/>
        <v>1</v>
      </c>
      <c r="F100">
        <f t="shared" si="10"/>
        <v>9</v>
      </c>
      <c r="J100" t="str">
        <f t="shared" si="13"/>
        <v>&lt;/entity&gt;</v>
      </c>
      <c r="P100" s="105" t="str">
        <f t="shared" si="9"/>
        <v>&lt;/entity&gt;</v>
      </c>
    </row>
    <row r="101" spans="3:16" x14ac:dyDescent="0.25">
      <c r="C101">
        <v>133</v>
      </c>
      <c r="D101" s="108" t="s">
        <v>276</v>
      </c>
      <c r="E101">
        <f t="shared" si="14"/>
        <v>1</v>
      </c>
      <c r="F101">
        <f t="shared" si="10"/>
        <v>8</v>
      </c>
      <c r="J101" t="str">
        <f t="shared" si="13"/>
        <v>&lt;period&gt;</v>
      </c>
      <c r="P101" s="105" t="str">
        <f t="shared" si="9"/>
        <v>&lt;period&gt;</v>
      </c>
    </row>
    <row r="102" spans="3:16" x14ac:dyDescent="0.25">
      <c r="C102">
        <v>134</v>
      </c>
      <c r="D102" s="108" t="s">
        <v>283</v>
      </c>
      <c r="E102">
        <f t="shared" si="14"/>
        <v>1</v>
      </c>
      <c r="F102">
        <f t="shared" si="10"/>
        <v>9</v>
      </c>
      <c r="G102">
        <f t="shared" si="15"/>
        <v>20</v>
      </c>
      <c r="H102">
        <f t="shared" si="16"/>
        <v>29</v>
      </c>
      <c r="J102" t="str">
        <f t="shared" si="13"/>
        <v>&lt;instant&gt;</v>
      </c>
      <c r="K102" s="107" t="str">
        <f>Regnskabsstatistik!F6</f>
        <v>2024-01-01</v>
      </c>
      <c r="L102" t="str">
        <f>MID(D102,G102,H102)</f>
        <v>&lt;/instant&gt;</v>
      </c>
      <c r="P102" s="105" t="str">
        <f t="shared" si="9"/>
        <v>&lt;instant&gt;2024-01-01&lt;/instant&gt;</v>
      </c>
    </row>
    <row r="103" spans="3:16" x14ac:dyDescent="0.25">
      <c r="C103">
        <v>135</v>
      </c>
      <c r="D103" s="108" t="s">
        <v>279</v>
      </c>
      <c r="E103">
        <f t="shared" si="14"/>
        <v>1</v>
      </c>
      <c r="F103">
        <f t="shared" si="10"/>
        <v>9</v>
      </c>
      <c r="J103" t="str">
        <f t="shared" si="13"/>
        <v>&lt;/period&gt;</v>
      </c>
      <c r="P103" s="105" t="str">
        <f t="shared" si="9"/>
        <v>&lt;/period&gt;</v>
      </c>
    </row>
    <row r="104" spans="3:16" x14ac:dyDescent="0.25">
      <c r="C104">
        <v>136</v>
      </c>
      <c r="D104" s="108" t="s">
        <v>280</v>
      </c>
      <c r="E104">
        <f t="shared" si="14"/>
        <v>1</v>
      </c>
      <c r="F104">
        <f t="shared" si="10"/>
        <v>10</v>
      </c>
      <c r="J104" t="str">
        <f t="shared" si="13"/>
        <v>&lt;/context&gt;</v>
      </c>
      <c r="P104" s="105" t="str">
        <f t="shared" si="9"/>
        <v>&lt;/context&gt;</v>
      </c>
    </row>
    <row r="105" spans="3:16" x14ac:dyDescent="0.25">
      <c r="C105">
        <v>137</v>
      </c>
      <c r="D105" s="108" t="s">
        <v>284</v>
      </c>
      <c r="E105">
        <f t="shared" si="14"/>
        <v>1</v>
      </c>
      <c r="F105">
        <f t="shared" si="10"/>
        <v>22</v>
      </c>
      <c r="J105" t="str">
        <f t="shared" si="13"/>
        <v>&lt;!--Context_Instant--&gt;</v>
      </c>
      <c r="P105" s="105" t="str">
        <f t="shared" si="9"/>
        <v>&lt;!--Context_Instant--&gt;</v>
      </c>
    </row>
    <row r="106" spans="3:16" x14ac:dyDescent="0.25">
      <c r="C106">
        <v>138</v>
      </c>
      <c r="D106" s="108" t="s">
        <v>285</v>
      </c>
      <c r="E106">
        <f t="shared" si="14"/>
        <v>1</v>
      </c>
      <c r="F106">
        <f t="shared" si="10"/>
        <v>18</v>
      </c>
      <c r="J106" t="str">
        <f t="shared" si="13"/>
        <v>&lt;context id="c12"&gt;</v>
      </c>
      <c r="P106" s="105" t="str">
        <f t="shared" si="9"/>
        <v>&lt;context id="c12"&gt;</v>
      </c>
    </row>
    <row r="107" spans="3:16" x14ac:dyDescent="0.25">
      <c r="C107">
        <v>139</v>
      </c>
      <c r="D107" s="108" t="s">
        <v>273</v>
      </c>
      <c r="E107">
        <f t="shared" si="14"/>
        <v>1</v>
      </c>
      <c r="F107">
        <f t="shared" si="10"/>
        <v>8</v>
      </c>
      <c r="J107" t="str">
        <f t="shared" si="13"/>
        <v>&lt;entity&gt;</v>
      </c>
      <c r="P107" s="105" t="str">
        <f t="shared" si="9"/>
        <v>&lt;entity&gt;</v>
      </c>
    </row>
    <row r="108" spans="3:16" x14ac:dyDescent="0.25">
      <c r="C108">
        <v>140</v>
      </c>
      <c r="D108" s="108" t="s">
        <v>274</v>
      </c>
      <c r="E108">
        <f t="shared" si="14"/>
        <v>1</v>
      </c>
      <c r="F108">
        <f t="shared" si="10"/>
        <v>44</v>
      </c>
      <c r="G108">
        <f t="shared" si="15"/>
        <v>53</v>
      </c>
      <c r="H108">
        <f t="shared" si="16"/>
        <v>65</v>
      </c>
      <c r="J108" t="str">
        <f t="shared" si="13"/>
        <v>&lt;identifier scheme="http://www.dcca.dk/cvr"&gt;</v>
      </c>
      <c r="K108" s="106">
        <f>Regnskabsstatistik!F2</f>
        <v>17150413</v>
      </c>
      <c r="L108" t="str">
        <f>MID(D108,G108,H108)</f>
        <v>&lt;/identifier&gt;</v>
      </c>
      <c r="P108" s="105" t="str">
        <f t="shared" si="9"/>
        <v>&lt;identifier scheme="http://www.dcca.dk/cvr"&gt;17150413&lt;/identifier&gt;</v>
      </c>
    </row>
    <row r="109" spans="3:16" x14ac:dyDescent="0.25">
      <c r="C109">
        <v>141</v>
      </c>
      <c r="D109" s="108" t="s">
        <v>275</v>
      </c>
      <c r="E109">
        <f t="shared" si="14"/>
        <v>1</v>
      </c>
      <c r="F109">
        <f t="shared" si="10"/>
        <v>9</v>
      </c>
      <c r="J109" t="str">
        <f t="shared" si="13"/>
        <v>&lt;/entity&gt;</v>
      </c>
      <c r="P109" s="105" t="str">
        <f t="shared" si="9"/>
        <v>&lt;/entity&gt;</v>
      </c>
    </row>
    <row r="110" spans="3:16" x14ac:dyDescent="0.25">
      <c r="C110">
        <v>142</v>
      </c>
      <c r="D110" s="108" t="s">
        <v>276</v>
      </c>
      <c r="E110">
        <f t="shared" si="14"/>
        <v>1</v>
      </c>
      <c r="F110">
        <f t="shared" si="10"/>
        <v>8</v>
      </c>
      <c r="J110" t="str">
        <f t="shared" si="13"/>
        <v>&lt;period&gt;</v>
      </c>
      <c r="P110" s="105" t="str">
        <f t="shared" si="9"/>
        <v>&lt;period&gt;</v>
      </c>
    </row>
    <row r="111" spans="3:16" x14ac:dyDescent="0.25">
      <c r="C111">
        <v>143</v>
      </c>
      <c r="D111" s="108" t="s">
        <v>286</v>
      </c>
      <c r="E111">
        <f t="shared" si="14"/>
        <v>1</v>
      </c>
      <c r="F111">
        <f t="shared" si="10"/>
        <v>9</v>
      </c>
      <c r="G111">
        <f t="shared" si="15"/>
        <v>20</v>
      </c>
      <c r="H111">
        <f t="shared" si="16"/>
        <v>29</v>
      </c>
      <c r="J111" t="str">
        <f t="shared" si="13"/>
        <v>&lt;instant&gt;</v>
      </c>
      <c r="K111" s="107" t="str">
        <f>Regnskabsstatistik!G6</f>
        <v>2024-12-31</v>
      </c>
      <c r="L111" t="str">
        <f>MID(D111,G111,H111)</f>
        <v>&lt;/instant&gt;</v>
      </c>
      <c r="P111" s="105" t="str">
        <f t="shared" si="9"/>
        <v>&lt;instant&gt;2024-12-31&lt;/instant&gt;</v>
      </c>
    </row>
    <row r="112" spans="3:16" x14ac:dyDescent="0.25">
      <c r="C112">
        <v>144</v>
      </c>
      <c r="D112" s="108" t="s">
        <v>279</v>
      </c>
      <c r="E112">
        <f t="shared" si="14"/>
        <v>1</v>
      </c>
      <c r="F112">
        <f t="shared" si="10"/>
        <v>9</v>
      </c>
      <c r="J112" t="str">
        <f t="shared" si="13"/>
        <v>&lt;/period&gt;</v>
      </c>
      <c r="P112" s="105" t="str">
        <f t="shared" si="9"/>
        <v>&lt;/period&gt;</v>
      </c>
    </row>
    <row r="113" spans="3:16" x14ac:dyDescent="0.25">
      <c r="C113">
        <v>145</v>
      </c>
      <c r="D113" s="108" t="s">
        <v>280</v>
      </c>
      <c r="E113">
        <f t="shared" si="14"/>
        <v>1</v>
      </c>
      <c r="F113">
        <f t="shared" si="10"/>
        <v>10</v>
      </c>
      <c r="J113" t="str">
        <f t="shared" si="13"/>
        <v>&lt;/context&gt;</v>
      </c>
      <c r="P113" s="105" t="str">
        <f t="shared" si="9"/>
        <v>&lt;/context&gt;</v>
      </c>
    </row>
    <row r="114" spans="3:16" x14ac:dyDescent="0.25">
      <c r="C114">
        <v>146</v>
      </c>
      <c r="D114" s="108" t="s">
        <v>287</v>
      </c>
      <c r="E114">
        <v>1</v>
      </c>
      <c r="F114">
        <v>4</v>
      </c>
      <c r="G114">
        <f>FIND("-",D114,F114)</f>
        <v>4</v>
      </c>
      <c r="H114">
        <f t="shared" si="16"/>
        <v>15</v>
      </c>
      <c r="J114" t="str">
        <f>MID(D114,E114,F114)</f>
        <v>&lt;!--</v>
      </c>
      <c r="K114" s="106" t="str">
        <f>Regnskabsstatistik!F8</f>
        <v>DKK</v>
      </c>
      <c r="L114" t="s">
        <v>306</v>
      </c>
      <c r="P114" s="105" t="str">
        <f>+J114&amp;K114&amp;L114</f>
        <v>&lt;!--DKK 1000--&gt;</v>
      </c>
    </row>
    <row r="115" spans="3:16" x14ac:dyDescent="0.25">
      <c r="C115">
        <v>147</v>
      </c>
      <c r="D115" s="108" t="s">
        <v>288</v>
      </c>
      <c r="E115">
        <f t="shared" si="14"/>
        <v>1</v>
      </c>
      <c r="F115">
        <f t="shared" si="10"/>
        <v>14</v>
      </c>
      <c r="J115" t="str">
        <f t="shared" si="13"/>
        <v>&lt;unit id="u1"&gt;</v>
      </c>
      <c r="P115" s="105" t="str">
        <f t="shared" si="9"/>
        <v>&lt;unit id="u1"&gt;</v>
      </c>
    </row>
    <row r="116" spans="3:16" x14ac:dyDescent="0.25">
      <c r="C116">
        <v>148</v>
      </c>
      <c r="D116" s="108" t="s">
        <v>289</v>
      </c>
      <c r="E116">
        <f t="shared" si="14"/>
        <v>1</v>
      </c>
      <c r="F116">
        <f t="shared" si="10"/>
        <v>9</v>
      </c>
      <c r="G116">
        <f t="shared" si="15"/>
        <v>21</v>
      </c>
      <c r="H116">
        <f t="shared" si="16"/>
        <v>30</v>
      </c>
      <c r="J116" t="str">
        <f>MID(D116,E116,F116)&amp;"iso4217:"</f>
        <v>&lt;measure&gt;iso4217:</v>
      </c>
      <c r="K116" s="106" t="str">
        <f>Regnskabsstatistik!F8</f>
        <v>DKK</v>
      </c>
      <c r="L116" t="str">
        <f>MID(D116,G116,H116)</f>
        <v>&lt;/measure&gt;</v>
      </c>
      <c r="P116" s="105" t="str">
        <f>+J116&amp;K116&amp;L116</f>
        <v>&lt;measure&gt;iso4217:DKK&lt;/measure&gt;</v>
      </c>
    </row>
    <row r="117" spans="3:16" x14ac:dyDescent="0.25">
      <c r="C117">
        <v>149</v>
      </c>
      <c r="D117" s="108" t="s">
        <v>290</v>
      </c>
      <c r="E117">
        <f t="shared" si="14"/>
        <v>1</v>
      </c>
      <c r="F117">
        <f t="shared" si="10"/>
        <v>7</v>
      </c>
      <c r="J117" t="str">
        <f t="shared" si="13"/>
        <v>&lt;/unit&gt;</v>
      </c>
      <c r="P117" s="105" t="str">
        <f t="shared" si="9"/>
        <v>&lt;/unit&gt;</v>
      </c>
    </row>
    <row r="118" spans="3:16" x14ac:dyDescent="0.25">
      <c r="C118">
        <v>150</v>
      </c>
      <c r="D118" s="108" t="s">
        <v>291</v>
      </c>
      <c r="E118">
        <f t="shared" si="14"/>
        <v>1</v>
      </c>
      <c r="F118">
        <f t="shared" si="10"/>
        <v>7</v>
      </c>
      <c r="J118" t="str">
        <f t="shared" si="13"/>
        <v>&lt;/xbrl&gt;</v>
      </c>
      <c r="P118"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4"/>
  <sheetViews>
    <sheetView showGridLines="0" workbookViewId="0">
      <pane ySplit="1" topLeftCell="A2" activePane="bottomLeft" state="frozen"/>
      <selection pane="bottomLeft" activeCell="B24" sqref="B24"/>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7" ht="41.25" customHeight="1" thickBot="1" x14ac:dyDescent="0.5">
      <c r="A1" s="126" t="str">
        <f ca="1">OFFSET($C1,0,E1-1)</f>
        <v>Vejledning i XBRl-upload</v>
      </c>
      <c r="B1" s="22"/>
      <c r="C1" s="4" t="s">
        <v>387</v>
      </c>
      <c r="D1" s="128" t="s">
        <v>437</v>
      </c>
      <c r="E1" s="10">
        <v>1</v>
      </c>
    </row>
    <row r="2" spans="1:7" ht="27" customHeight="1" x14ac:dyDescent="0.25">
      <c r="A2" s="125"/>
      <c r="B2" s="124" t="str">
        <f ca="1">OFFSET($C2,0,$E$1-1)</f>
        <v>Det er muligt at indberette til Danmarks Statistiks lovpligtige Regnskabsstatistik i XBRL-format gennem ”Regnskab Special” på virk.dk.</v>
      </c>
      <c r="C2" s="122" t="s">
        <v>390</v>
      </c>
      <c r="D2" s="12" t="s">
        <v>418</v>
      </c>
      <c r="E2" s="4"/>
    </row>
    <row r="3" spans="1:7" x14ac:dyDescent="0.25">
      <c r="A3" s="16"/>
      <c r="B3" s="124"/>
      <c r="C3"/>
      <c r="D3" s="12"/>
    </row>
    <row r="4" spans="1:7" ht="18.75" x14ac:dyDescent="0.3">
      <c r="A4" s="16"/>
      <c r="B4" s="238" t="str">
        <f t="shared" ref="B4:B14" ca="1" si="0">OFFSET($C4,0,$E$1-1)</f>
        <v>1. Dan og gem XBRL fil</v>
      </c>
      <c r="C4" s="123" t="s">
        <v>346</v>
      </c>
      <c r="D4" s="128" t="s">
        <v>388</v>
      </c>
    </row>
    <row r="5" spans="1:7" ht="19.5" customHeight="1" x14ac:dyDescent="0.25">
      <c r="A5" s="125"/>
      <c r="B5" s="124" t="str">
        <f t="shared" ca="1" si="0"/>
        <v xml:space="preserve">Udfyld indberetningsskemaet i fanen " Regnskabsstatistik"  indberetningsskemaet. Alle de grå felter skal udfyldes for, at indberetningen er korrekt. </v>
      </c>
      <c r="C5" s="122" t="s">
        <v>345</v>
      </c>
      <c r="D5" s="4" t="s">
        <v>419</v>
      </c>
    </row>
    <row r="6" spans="1:7" ht="15.75" x14ac:dyDescent="0.25">
      <c r="A6" s="125"/>
      <c r="B6" s="124"/>
      <c r="C6" s="122"/>
    </row>
    <row r="7" spans="1:7" ht="15.75" x14ac:dyDescent="0.25">
      <c r="A7" s="125"/>
      <c r="B7" s="124" t="str">
        <f t="shared" ca="1" si="0"/>
        <v>Arket "XBRL" viser posterne, som de ser ud, når de er i XBRL-format.</v>
      </c>
      <c r="C7" s="122" t="s">
        <v>389</v>
      </c>
      <c r="D7" s="4" t="s">
        <v>420</v>
      </c>
    </row>
    <row r="8" spans="1:7" ht="15.75" x14ac:dyDescent="0.25">
      <c r="A8" s="125"/>
      <c r="B8" s="124" t="str">
        <f t="shared" ca="1" si="0"/>
        <v>Kopier kolonne P til fx Notesblokken eller Notepad og gem den, så er XBRL-filen dannet</v>
      </c>
      <c r="C8" s="122" t="s">
        <v>308</v>
      </c>
      <c r="D8" s="4" t="s">
        <v>436</v>
      </c>
    </row>
    <row r="9" spans="1:7" x14ac:dyDescent="0.25">
      <c r="A9" s="3"/>
      <c r="D9" s="10"/>
      <c r="E9" s="11"/>
      <c r="F9" s="30"/>
      <c r="G9" s="4"/>
    </row>
    <row r="10" spans="1:7" x14ac:dyDescent="0.25">
      <c r="A10" s="3"/>
      <c r="B10" s="124"/>
      <c r="D10" s="129"/>
    </row>
    <row r="11" spans="1:7" x14ac:dyDescent="0.25">
      <c r="A11" s="3"/>
      <c r="B11" s="124" t="str">
        <f t="shared" ca="1" si="0"/>
        <v>OBS! Benyttes fx Notesblok/Notepad til at danne XBRL filen, skal filen gemmes med kodning "UTF-8" - se figur A nedenfor</v>
      </c>
      <c r="C11" s="122" t="s">
        <v>310</v>
      </c>
      <c r="D11" s="4" t="s">
        <v>421</v>
      </c>
    </row>
    <row r="12" spans="1:7" x14ac:dyDescent="0.25">
      <c r="A12" s="3"/>
      <c r="B12" s="243" t="str">
        <f t="shared" ca="1" si="0"/>
        <v>Filen bliver afvist, hvis filen ikke er gemt med en UTF-8 kodning</v>
      </c>
      <c r="C12" s="254" t="s">
        <v>309</v>
      </c>
      <c r="D12" s="4" t="s">
        <v>422</v>
      </c>
    </row>
    <row r="13" spans="1:7" x14ac:dyDescent="0.25">
      <c r="A13" s="3"/>
      <c r="B13" s="124"/>
    </row>
    <row r="14" spans="1:7" x14ac:dyDescent="0.25">
      <c r="A14" s="3"/>
      <c r="B14" s="124" t="str">
        <f t="shared" ca="1" si="0"/>
        <v>Figur A</v>
      </c>
      <c r="C14" s="4" t="s">
        <v>311</v>
      </c>
      <c r="D14" s="4" t="s">
        <v>312</v>
      </c>
    </row>
    <row r="15" spans="1:7" x14ac:dyDescent="0.25">
      <c r="B15" s="124"/>
    </row>
    <row r="16" spans="1:7" x14ac:dyDescent="0.25">
      <c r="B16" s="124"/>
      <c r="C16" s="234"/>
    </row>
    <row r="17" spans="2:4" x14ac:dyDescent="0.25">
      <c r="B17" s="124"/>
    </row>
    <row r="18" spans="2:4" x14ac:dyDescent="0.25">
      <c r="C18" s="234"/>
    </row>
    <row r="20" spans="2:4" x14ac:dyDescent="0.25">
      <c r="C20" s="234"/>
    </row>
    <row r="22" spans="2:4" x14ac:dyDescent="0.25">
      <c r="C22" s="234"/>
    </row>
    <row r="23" spans="2:4" ht="18.75" x14ac:dyDescent="0.3">
      <c r="B23" s="238" t="str">
        <f t="shared" ref="B23:B24" ca="1" si="1">OFFSET($C23,0,$E$1-1)</f>
        <v>2. Start</v>
      </c>
      <c r="C23" s="4" t="s">
        <v>356</v>
      </c>
      <c r="D23" s="4" t="s">
        <v>356</v>
      </c>
    </row>
    <row r="24" spans="2:4" ht="15.75" x14ac:dyDescent="0.25">
      <c r="B24" s="235" t="str">
        <f t="shared" ca="1" si="1"/>
        <v>Find vores hjemmeside</v>
      </c>
      <c r="C24" s="4" t="s">
        <v>382</v>
      </c>
      <c r="D24" s="4" t="s">
        <v>423</v>
      </c>
    </row>
    <row r="25" spans="2:4" x14ac:dyDescent="0.25">
      <c r="B25" s="301" t="s">
        <v>649</v>
      </c>
      <c r="C25" s="234" t="s">
        <v>416</v>
      </c>
      <c r="D25" s="234" t="s">
        <v>417</v>
      </c>
    </row>
    <row r="26" spans="2:4" x14ac:dyDescent="0.25">
      <c r="B26" s="234"/>
    </row>
    <row r="27" spans="2:4" ht="15.75" x14ac:dyDescent="0.25">
      <c r="B27" s="235" t="str">
        <f t="shared" ref="B27" ca="1" si="2">OFFSET($C27,0,$E$1-1)</f>
        <v>Start indberetning med XBRL via ¨INDBERET XBRL¨ knappen</v>
      </c>
      <c r="C27" s="254" t="s">
        <v>383</v>
      </c>
      <c r="D27" s="4" t="s">
        <v>424</v>
      </c>
    </row>
    <row r="28" spans="2:4" x14ac:dyDescent="0.25">
      <c r="B28" s="234"/>
    </row>
    <row r="29" spans="2:4" ht="18.75" x14ac:dyDescent="0.3">
      <c r="B29" s="238"/>
    </row>
    <row r="30" spans="2:4" ht="18.75" x14ac:dyDescent="0.3">
      <c r="B30" s="238"/>
    </row>
    <row r="31" spans="2:4" ht="18.75" x14ac:dyDescent="0.3">
      <c r="B31" s="238"/>
    </row>
    <row r="32" spans="2:4" ht="16.5" customHeight="1" x14ac:dyDescent="0.3">
      <c r="B32" s="238"/>
    </row>
    <row r="33" spans="2:4" ht="18.75" x14ac:dyDescent="0.3">
      <c r="B33" s="238"/>
    </row>
    <row r="34" spans="2:4" ht="18.75" x14ac:dyDescent="0.3">
      <c r="B34" s="238"/>
    </row>
    <row r="35" spans="2:4" ht="18.75" x14ac:dyDescent="0.3">
      <c r="B35" s="238"/>
    </row>
    <row r="36" spans="2:4" ht="18.75" x14ac:dyDescent="0.3">
      <c r="B36" s="238"/>
    </row>
    <row r="37" spans="2:4" ht="18.75" x14ac:dyDescent="0.3">
      <c r="B37" s="238"/>
    </row>
    <row r="38" spans="2:4" ht="18.75" x14ac:dyDescent="0.3">
      <c r="B38" s="238"/>
    </row>
    <row r="39" spans="2:4" ht="18.75" x14ac:dyDescent="0.3">
      <c r="B39" s="238"/>
    </row>
    <row r="40" spans="2:4" ht="18.75" x14ac:dyDescent="0.3">
      <c r="B40" s="238"/>
    </row>
    <row r="41" spans="2:4" ht="18.75" x14ac:dyDescent="0.3">
      <c r="B41" s="238"/>
    </row>
    <row r="42" spans="2:4" ht="18.75" x14ac:dyDescent="0.3">
      <c r="B42" s="238"/>
    </row>
    <row r="43" spans="2:4" ht="18.75" x14ac:dyDescent="0.3">
      <c r="B43" s="238"/>
    </row>
    <row r="44" spans="2:4" ht="18.75" x14ac:dyDescent="0.3">
      <c r="B44" s="238"/>
    </row>
    <row r="45" spans="2:4" ht="18.75" x14ac:dyDescent="0.3">
      <c r="B45" s="238"/>
    </row>
    <row r="46" spans="2:4" ht="18.75" x14ac:dyDescent="0.3">
      <c r="B46" s="238"/>
    </row>
    <row r="47" spans="2:4" ht="42.75" customHeight="1" x14ac:dyDescent="0.25">
      <c r="B47" s="256" t="str">
        <f t="shared" ref="B47" ca="1" si="3">OFFSET($C47,0,$E$1-1)</f>
        <v>Der logges ind med MitID Erhverv
Start selvbetjening</v>
      </c>
      <c r="C47" s="253" t="s">
        <v>425</v>
      </c>
      <c r="D47" s="239" t="s">
        <v>426</v>
      </c>
    </row>
    <row r="48" spans="2:4" x14ac:dyDescent="0.25">
      <c r="C48" s="234"/>
    </row>
    <row r="53" spans="2:3" x14ac:dyDescent="0.25">
      <c r="C53" s="234"/>
    </row>
    <row r="55" spans="2:3" ht="18.75" x14ac:dyDescent="0.3">
      <c r="B55" s="187"/>
    </row>
    <row r="68" spans="2:4" ht="18.75" x14ac:dyDescent="0.3">
      <c r="B68" s="238" t="str">
        <f t="shared" ref="B68:B71" ca="1" si="4">OFFSET($C68,0,$E$1-1)</f>
        <v>2.1 Virk.dk - Regnskabsstatistik</v>
      </c>
      <c r="C68" s="4" t="s">
        <v>347</v>
      </c>
      <c r="D68" s="4" t="s">
        <v>427</v>
      </c>
    </row>
    <row r="69" spans="2:4" ht="15.75" x14ac:dyDescent="0.25">
      <c r="B69" s="235" t="str">
        <f t="shared" ca="1" si="4"/>
        <v>Under indberetning og myndighed;</v>
      </c>
      <c r="C69" s="4" t="s">
        <v>359</v>
      </c>
      <c r="D69" s="4" t="s">
        <v>428</v>
      </c>
    </row>
    <row r="70" spans="2:4" ht="15.75" x14ac:dyDescent="0.25">
      <c r="B70" s="236" t="str">
        <f t="shared" ca="1" si="4"/>
        <v xml:space="preserve"> Regnskabsstatistik til Danmarks Statistik </v>
      </c>
      <c r="C70" s="4" t="s">
        <v>349</v>
      </c>
      <c r="D70" s="4" t="s">
        <v>349</v>
      </c>
    </row>
    <row r="71" spans="2:4" ht="15.75" x14ac:dyDescent="0.25">
      <c r="B71" s="235" t="str">
        <f t="shared" ca="1" si="4"/>
        <v>hvorefter der trykkes næste</v>
      </c>
      <c r="C71" s="4" t="s">
        <v>348</v>
      </c>
      <c r="D71" s="4" t="s">
        <v>429</v>
      </c>
    </row>
    <row r="100" spans="2:4" ht="18.75" x14ac:dyDescent="0.3">
      <c r="B100" s="238" t="str">
        <f t="shared" ref="B100:B101" ca="1" si="5">OFFSET($C100,0,$E$1-1)</f>
        <v>2.2 Upload XBRL fil</v>
      </c>
      <c r="C100" s="4" t="s">
        <v>350</v>
      </c>
      <c r="D100" s="4" t="s">
        <v>430</v>
      </c>
    </row>
    <row r="101" spans="2:4" ht="15.75" x14ac:dyDescent="0.25">
      <c r="B101" s="235" t="str">
        <f t="shared" ca="1" si="5"/>
        <v>Tryk ”Vælg fil”, og upload din XBRL-fil og tryk næste.</v>
      </c>
      <c r="C101" s="233" t="s">
        <v>431</v>
      </c>
      <c r="D101" s="4" t="s">
        <v>432</v>
      </c>
    </row>
    <row r="133" spans="2:4" ht="18.75" x14ac:dyDescent="0.3">
      <c r="B133" s="238" t="str">
        <f t="shared" ref="B133:B135" ca="1" si="6">OFFSET($C133,0,$E$1-1)</f>
        <v>2.3 Test XBRL fil og indsend indberetning</v>
      </c>
      <c r="C133" s="4" t="s">
        <v>351</v>
      </c>
      <c r="D133" s="4" t="s">
        <v>357</v>
      </c>
    </row>
    <row r="134" spans="2:4" ht="30" x14ac:dyDescent="0.25">
      <c r="B134" s="257" t="str">
        <f t="shared" ca="1" si="6"/>
        <v>Du kan nu teste din indberetningsfil, og indsende indberetningen</v>
      </c>
      <c r="C134" s="4" t="s">
        <v>352</v>
      </c>
      <c r="D134" s="239" t="s">
        <v>433</v>
      </c>
    </row>
    <row r="135" spans="2:4" ht="15.75" x14ac:dyDescent="0.25">
      <c r="B135" s="236" t="str">
        <f t="shared" ca="1" si="6"/>
        <v>HUSK! kontroller at det firmanavn og CVR-nummer der indberettes for fremgår af oversigten.</v>
      </c>
      <c r="C135" s="237" t="s">
        <v>353</v>
      </c>
      <c r="D135" s="4" t="s">
        <v>434</v>
      </c>
    </row>
    <row r="173" spans="2:4" ht="18.75" x14ac:dyDescent="0.3">
      <c r="B173" s="238" t="str">
        <f t="shared" ref="B173:B174" ca="1" si="7">OFFSET($C173,0,$E$1-1)</f>
        <v>3. Kvittering</v>
      </c>
      <c r="C173" s="4" t="s">
        <v>354</v>
      </c>
      <c r="D173" s="4" t="s">
        <v>358</v>
      </c>
    </row>
    <row r="174" spans="2:4" ht="15.75" x14ac:dyDescent="0.25">
      <c r="B174" s="235" t="str">
        <f t="shared" ca="1" si="7"/>
        <v>Afslutningsvis får du en kvittering</v>
      </c>
      <c r="C174" s="4" t="s">
        <v>355</v>
      </c>
      <c r="D174" s="4" t="s">
        <v>435</v>
      </c>
    </row>
  </sheetData>
  <hyperlinks>
    <hyperlink ref="C25" r:id="rId1"/>
    <hyperlink ref="D25" r:id="rId2"/>
    <hyperlink ref="B25" r:id="rId3"/>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17" r:id="rId7"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8"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9"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showGridLines="0" workbookViewId="0">
      <selection activeCell="B8" sqref="B8"/>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5" ht="41.25" customHeight="1" thickBot="1" x14ac:dyDescent="0.5">
      <c r="A1" s="126" t="str">
        <f ca="1">OFFSET($C1,0,E1-1)</f>
        <v>FAQ og spørgsmål om REGNSKABSSTATISTIKKEN</v>
      </c>
      <c r="B1" s="22"/>
      <c r="C1" s="240" t="s">
        <v>364</v>
      </c>
      <c r="D1" s="246" t="s">
        <v>438</v>
      </c>
      <c r="E1" s="10">
        <v>1</v>
      </c>
    </row>
    <row r="2" spans="1:5" ht="41.25" customHeight="1" x14ac:dyDescent="0.45">
      <c r="A2" s="247"/>
      <c r="B2" s="248" t="str">
        <f ca="1">OFFSET($C2,0,$E$1-1)</f>
        <v>Formål</v>
      </c>
      <c r="C2" s="240" t="s">
        <v>367</v>
      </c>
      <c r="D2" s="246" t="s">
        <v>366</v>
      </c>
    </row>
    <row r="3" spans="1:5" ht="90.75" customHeight="1" x14ac:dyDescent="0.25">
      <c r="A3" s="125"/>
      <c r="B3" s="242" t="str">
        <f ca="1">OFFSET($C3,0,$E$1-1)</f>
        <v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v>
      </c>
      <c r="C3" s="240" t="s">
        <v>365</v>
      </c>
      <c r="D3" s="158" t="s">
        <v>439</v>
      </c>
      <c r="E3" s="4"/>
    </row>
    <row r="4" spans="1:5" ht="44.25" customHeight="1" x14ac:dyDescent="0.25">
      <c r="A4" s="125"/>
      <c r="B4" s="242" t="str">
        <f ca="1">OFFSET($C4,0,$E$1-1)</f>
        <v>Statistikken er lovpligtig og indsamles på baggrund af Lov om Danmarks Statistik, jfr. lovbekendtgørelse nr. 599 af 22. juni 2000, § 8 og 12</v>
      </c>
      <c r="C4" s="240" t="s">
        <v>368</v>
      </c>
      <c r="D4" s="253" t="s">
        <v>440</v>
      </c>
      <c r="E4" s="4"/>
    </row>
    <row r="5" spans="1:5" ht="15.75" customHeight="1" x14ac:dyDescent="0.25">
      <c r="A5" s="125"/>
      <c r="B5" s="242"/>
      <c r="C5" s="240"/>
      <c r="D5" s="12"/>
      <c r="E5" s="4"/>
    </row>
    <row r="6" spans="1:5" ht="39.75" customHeight="1" x14ac:dyDescent="0.25">
      <c r="A6" s="16"/>
      <c r="B6" s="249" t="str">
        <f t="shared" ref="B6:B16" ca="1" si="0">OFFSET($C6,0,$E$1-1)</f>
        <v>Kan jeg bruge XBRL-filen til Erhvervsstyrelsen til indberetning til Regnskabsstatistikken?</v>
      </c>
      <c r="C6" s="255" t="s">
        <v>391</v>
      </c>
      <c r="D6" s="302" t="s">
        <v>441</v>
      </c>
    </row>
    <row r="7" spans="1:5" ht="15.75" x14ac:dyDescent="0.25">
      <c r="A7" s="125"/>
      <c r="B7" s="242" t="str">
        <f t="shared" ca="1" si="0"/>
        <v>Det korte svar er nej.</v>
      </c>
      <c r="C7" s="240" t="s">
        <v>450</v>
      </c>
      <c r="D7" s="130" t="s">
        <v>451</v>
      </c>
    </row>
    <row r="8" spans="1:5" ht="42" customHeight="1" x14ac:dyDescent="0.25">
      <c r="A8" s="125"/>
      <c r="B8" s="242" t="str">
        <f t="shared" ca="1" si="0"/>
        <v>XBRL-filen til Danmarks Statistik er lavet med en anden taksonomi end XBRL-filen til Erhvervsstyrelsen og indeholder fortrolige oplysninger, som ikke er tilgængelig i det officielle regnskab.</v>
      </c>
      <c r="C8" s="240" t="s">
        <v>392</v>
      </c>
      <c r="D8" s="300" t="s">
        <v>442</v>
      </c>
    </row>
    <row r="9" spans="1:5" ht="16.5" customHeight="1" x14ac:dyDescent="0.25">
      <c r="A9" s="125"/>
      <c r="B9" s="241"/>
      <c r="C9" s="122"/>
      <c r="D9" s="130"/>
    </row>
    <row r="10" spans="1:5" ht="15.75" x14ac:dyDescent="0.25">
      <c r="A10" s="125"/>
      <c r="B10" s="249" t="str">
        <f t="shared" ca="1" si="0"/>
        <v>XBRL-filen bliver afvist, når jeg forsøger at indberette?</v>
      </c>
      <c r="C10" s="123" t="s">
        <v>393</v>
      </c>
      <c r="D10" s="123" t="s">
        <v>443</v>
      </c>
    </row>
    <row r="11" spans="1:5" ht="32.25" customHeight="1" x14ac:dyDescent="0.25">
      <c r="A11" s="125"/>
      <c r="B11" s="242" t="str">
        <f t="shared" ca="1" si="0"/>
        <v>Der kan være forskellige årsager til at en XBRL-fil afvises:</v>
      </c>
      <c r="C11" s="240" t="s">
        <v>445</v>
      </c>
      <c r="D11" s="240" t="s">
        <v>446</v>
      </c>
    </row>
    <row r="12" spans="1:5" ht="90.75" customHeight="1" x14ac:dyDescent="0.25">
      <c r="A12" s="125"/>
      <c r="B12" s="242" t="str">
        <f t="shared" ca="1" si="0"/>
        <v>•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v>
      </c>
      <c r="C12" s="240" t="s">
        <v>447</v>
      </c>
      <c r="D12" s="253" t="s">
        <v>444</v>
      </c>
      <c r="E12" s="4"/>
    </row>
    <row r="13" spans="1:5" ht="13.5" customHeight="1" x14ac:dyDescent="0.25">
      <c r="A13" s="125"/>
      <c r="B13" s="127"/>
      <c r="C13" s="122"/>
      <c r="D13" s="12"/>
      <c r="E13" s="4"/>
    </row>
    <row r="14" spans="1:5" ht="25.5" customHeight="1" x14ac:dyDescent="0.25">
      <c r="A14" s="16"/>
      <c r="B14" s="248" t="str">
        <f t="shared" ca="1" si="0"/>
        <v>Kontakt-information:</v>
      </c>
      <c r="C14" s="122" t="s">
        <v>448</v>
      </c>
      <c r="D14" s="122" t="s">
        <v>449</v>
      </c>
    </row>
    <row r="15" spans="1:5" x14ac:dyDescent="0.25">
      <c r="B15" s="242" t="str">
        <f t="shared" ca="1" si="0"/>
        <v>Telefon nr. : 39173570</v>
      </c>
      <c r="C15" s="239" t="s">
        <v>371</v>
      </c>
      <c r="D15" s="239" t="s">
        <v>369</v>
      </c>
    </row>
    <row r="16" spans="1:5" x14ac:dyDescent="0.25">
      <c r="B16" s="242" t="str">
        <f t="shared" ca="1" si="0"/>
        <v>Email: Regn@dst.dk</v>
      </c>
      <c r="C16" s="239" t="s">
        <v>370</v>
      </c>
      <c r="D16" s="239" t="s">
        <v>370</v>
      </c>
    </row>
    <row r="17" spans="1:4" ht="33" customHeight="1" x14ac:dyDescent="0.25">
      <c r="B17" s="242"/>
      <c r="C17" s="239"/>
      <c r="D17" s="239"/>
    </row>
    <row r="18" spans="1:4" x14ac:dyDescent="0.25">
      <c r="B18" s="242"/>
      <c r="C18" s="239"/>
      <c r="D18" s="239"/>
    </row>
    <row r="20" spans="1:4" x14ac:dyDescent="0.25">
      <c r="A20" s="3"/>
      <c r="B20" s="124"/>
      <c r="C20"/>
    </row>
    <row r="21" spans="1:4" x14ac:dyDescent="0.25">
      <c r="A21" s="3"/>
      <c r="B21" s="127"/>
    </row>
    <row r="22" spans="1:4" x14ac:dyDescent="0.25">
      <c r="A22" s="3"/>
      <c r="B22" s="124"/>
      <c r="C22" s="122"/>
    </row>
    <row r="23" spans="1:4" x14ac:dyDescent="0.25">
      <c r="A23" s="3"/>
      <c r="B23" s="124"/>
      <c r="C23" s="122"/>
    </row>
    <row r="24" spans="1:4" x14ac:dyDescent="0.25">
      <c r="A24" s="3"/>
      <c r="B24" s="124"/>
    </row>
    <row r="25" spans="1:4" x14ac:dyDescent="0.25">
      <c r="A25" s="3"/>
      <c r="B25" s="124"/>
      <c r="C25" s="122"/>
      <c r="D25" s="129"/>
    </row>
    <row r="26" spans="1:4" x14ac:dyDescent="0.25">
      <c r="A26" s="3"/>
      <c r="B26" s="124"/>
      <c r="C26" s="122"/>
    </row>
    <row r="27" spans="1:4" x14ac:dyDescent="0.25">
      <c r="B27" s="124"/>
    </row>
    <row r="28" spans="1:4" x14ac:dyDescent="0.25">
      <c r="B28" s="124"/>
    </row>
    <row r="29" spans="1:4" x14ac:dyDescent="0.25">
      <c r="B29" s="124"/>
    </row>
    <row r="43" spans="2:2" ht="18.75" x14ac:dyDescent="0.3">
      <c r="B43" s="18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Tonia Shcheglova</cp:lastModifiedBy>
  <cp:lastPrinted>2018-05-24T08:13:06Z</cp:lastPrinted>
  <dcterms:created xsi:type="dcterms:W3CDTF">2015-11-06T08:50:14Z</dcterms:created>
  <dcterms:modified xsi:type="dcterms:W3CDTF">2025-02-18T12:18:37Z</dcterms:modified>
</cp:coreProperties>
</file>